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et\Documents\School\Dubbele master BME en Nano\Module 4\Applied Cell Biology\ANIMO + WetLab experiments\Experimental data\"/>
    </mc:Choice>
  </mc:AlternateContent>
  <xr:revisionPtr revIDLastSave="0" documentId="13_ncr:1_{978A17E7-EF77-47EA-A3FA-8BB5C294EE3E}" xr6:coauthVersionLast="45" xr6:coauthVersionMax="45" xr10:uidLastSave="{00000000-0000-0000-0000-000000000000}"/>
  <bookViews>
    <workbookView xWindow="-110" yWindow="-110" windowWidth="19420" windowHeight="10420" activeTab="5" xr2:uid="{FBA13C2B-480F-4895-A94F-AD8117043D14}"/>
  </bookViews>
  <sheets>
    <sheet name="t=1" sheetId="1" r:id="rId1"/>
    <sheet name="t=2" sheetId="2" r:id="rId2"/>
    <sheet name="t=3" sheetId="3" r:id="rId3"/>
    <sheet name="t=4" sheetId="4" r:id="rId4"/>
    <sheet name="_xltb_storage_" sheetId="7" state="veryHidden" r:id="rId5"/>
    <sheet name="All results" sheetId="5" r:id="rId6"/>
    <sheet name="ANIMO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2" i="6"/>
  <c r="A3" i="6"/>
  <c r="A4" i="6"/>
  <c r="A17" i="6" l="1"/>
  <c r="C23" i="6" s="1"/>
  <c r="C17" i="6" l="1"/>
  <c r="J22" i="6"/>
  <c r="J21" i="6"/>
  <c r="J20" i="6"/>
  <c r="J19" i="6"/>
  <c r="J18" i="6"/>
  <c r="J23" i="6"/>
  <c r="J17" i="6"/>
  <c r="I22" i="6"/>
  <c r="I21" i="6"/>
  <c r="E21" i="6"/>
  <c r="I20" i="6"/>
  <c r="E20" i="6"/>
  <c r="I19" i="6"/>
  <c r="E19" i="6"/>
  <c r="I18" i="6"/>
  <c r="E18" i="6"/>
  <c r="I23" i="6"/>
  <c r="E23" i="6"/>
  <c r="G17" i="6"/>
  <c r="F22" i="6"/>
  <c r="F21" i="6"/>
  <c r="F20" i="6"/>
  <c r="F19" i="6"/>
  <c r="F18" i="6"/>
  <c r="F23" i="6"/>
  <c r="F17" i="6"/>
  <c r="E22" i="6"/>
  <c r="I17" i="6"/>
  <c r="E17" i="6"/>
  <c r="H22" i="6"/>
  <c r="D22" i="6"/>
  <c r="H21" i="6"/>
  <c r="D21" i="6"/>
  <c r="H20" i="6"/>
  <c r="D20" i="6"/>
  <c r="H19" i="6"/>
  <c r="D19" i="6"/>
  <c r="H18" i="6"/>
  <c r="D18" i="6"/>
  <c r="H23" i="6"/>
  <c r="D23" i="6"/>
  <c r="H17" i="6"/>
  <c r="D17" i="6"/>
  <c r="G22" i="6"/>
  <c r="C22" i="6"/>
  <c r="G21" i="6"/>
  <c r="C21" i="6"/>
  <c r="G20" i="6"/>
  <c r="C20" i="6"/>
  <c r="G19" i="6"/>
  <c r="C19" i="6"/>
  <c r="G18" i="6"/>
  <c r="C18" i="6"/>
  <c r="G23" i="6"/>
  <c r="J35" i="4"/>
  <c r="H35" i="4"/>
  <c r="F35" i="4"/>
  <c r="D35" i="4"/>
  <c r="I34" i="4"/>
  <c r="G34" i="4"/>
  <c r="E34" i="4"/>
  <c r="C34" i="4"/>
  <c r="L33" i="4"/>
  <c r="J33" i="4"/>
  <c r="H33" i="4"/>
  <c r="F33" i="4"/>
  <c r="D33" i="4"/>
  <c r="K32" i="4"/>
  <c r="I32" i="4"/>
  <c r="G32" i="4"/>
  <c r="E32" i="4"/>
  <c r="C32" i="4"/>
  <c r="L31" i="4"/>
  <c r="J31" i="4"/>
  <c r="H31" i="4"/>
  <c r="F31" i="4"/>
  <c r="D31" i="4"/>
  <c r="K30" i="4"/>
  <c r="I30" i="4"/>
  <c r="G30" i="4"/>
  <c r="E30" i="4"/>
  <c r="C30" i="4"/>
  <c r="U9" i="4"/>
  <c r="T9" i="4"/>
  <c r="S9" i="4"/>
  <c r="R9" i="4"/>
  <c r="U8" i="4"/>
  <c r="T8" i="4"/>
  <c r="S8" i="4"/>
  <c r="R8" i="4"/>
  <c r="U7" i="4"/>
  <c r="T7" i="4"/>
  <c r="S7" i="4"/>
  <c r="R7" i="4"/>
  <c r="U6" i="4"/>
  <c r="T6" i="4"/>
  <c r="S6" i="4"/>
  <c r="R6" i="4"/>
  <c r="U5" i="4"/>
  <c r="T5" i="4"/>
  <c r="S5" i="4"/>
  <c r="R5" i="4"/>
  <c r="U4" i="4"/>
  <c r="T4" i="4"/>
  <c r="S4" i="4"/>
  <c r="R4" i="4"/>
  <c r="U3" i="4"/>
  <c r="T3" i="4"/>
  <c r="S3" i="4"/>
  <c r="R3" i="4"/>
  <c r="J35" i="3"/>
  <c r="H35" i="3"/>
  <c r="F35" i="3"/>
  <c r="D35" i="3"/>
  <c r="I34" i="3"/>
  <c r="G34" i="3"/>
  <c r="E34" i="3"/>
  <c r="C34" i="3"/>
  <c r="L33" i="3"/>
  <c r="J33" i="3"/>
  <c r="H33" i="3"/>
  <c r="F33" i="3"/>
  <c r="D33" i="3"/>
  <c r="K32" i="3"/>
  <c r="I32" i="3"/>
  <c r="G32" i="3"/>
  <c r="E32" i="3"/>
  <c r="C32" i="3"/>
  <c r="L31" i="3"/>
  <c r="J31" i="3"/>
  <c r="H31" i="3"/>
  <c r="F31" i="3"/>
  <c r="D31" i="3"/>
  <c r="V4" i="3" s="1"/>
  <c r="K30" i="3"/>
  <c r="I30" i="3"/>
  <c r="G30" i="3"/>
  <c r="E30" i="3"/>
  <c r="C30" i="3"/>
  <c r="U9" i="3"/>
  <c r="T9" i="3"/>
  <c r="S9" i="3"/>
  <c r="R9" i="3"/>
  <c r="V8" i="3"/>
  <c r="U8" i="3"/>
  <c r="T8" i="3"/>
  <c r="S8" i="3"/>
  <c r="R8" i="3"/>
  <c r="U7" i="3"/>
  <c r="T7" i="3"/>
  <c r="S7" i="3"/>
  <c r="R7" i="3"/>
  <c r="U6" i="3"/>
  <c r="T6" i="3"/>
  <c r="S6" i="3"/>
  <c r="R6" i="3"/>
  <c r="U5" i="3"/>
  <c r="T5" i="3"/>
  <c r="S5" i="3"/>
  <c r="R5" i="3"/>
  <c r="U4" i="3"/>
  <c r="T4" i="3"/>
  <c r="S4" i="3"/>
  <c r="R4" i="3"/>
  <c r="U3" i="3"/>
  <c r="T3" i="3"/>
  <c r="S3" i="3"/>
  <c r="R3" i="3"/>
  <c r="J35" i="2"/>
  <c r="H35" i="2"/>
  <c r="F35" i="2"/>
  <c r="V8" i="2" s="1"/>
  <c r="D35" i="2"/>
  <c r="I34" i="2"/>
  <c r="G34" i="2"/>
  <c r="E34" i="2"/>
  <c r="C34" i="2"/>
  <c r="L33" i="2"/>
  <c r="J33" i="2"/>
  <c r="H33" i="2"/>
  <c r="V6" i="2" s="1"/>
  <c r="F33" i="2"/>
  <c r="D33" i="2"/>
  <c r="K32" i="2"/>
  <c r="I32" i="2"/>
  <c r="G32" i="2"/>
  <c r="E32" i="2"/>
  <c r="C32" i="2"/>
  <c r="L31" i="2"/>
  <c r="V9" i="2" s="1"/>
  <c r="J31" i="2"/>
  <c r="H31" i="2"/>
  <c r="F31" i="2"/>
  <c r="D31" i="2"/>
  <c r="V4" i="2" s="1"/>
  <c r="K30" i="2"/>
  <c r="I30" i="2"/>
  <c r="G30" i="2"/>
  <c r="E30" i="2"/>
  <c r="V3" i="2" s="1"/>
  <c r="X3" i="2" s="1"/>
  <c r="C30" i="2"/>
  <c r="U9" i="2"/>
  <c r="T9" i="2"/>
  <c r="S9" i="2"/>
  <c r="R9" i="2"/>
  <c r="U8" i="2"/>
  <c r="T8" i="2"/>
  <c r="S8" i="2"/>
  <c r="R8" i="2"/>
  <c r="U7" i="2"/>
  <c r="T7" i="2"/>
  <c r="S7" i="2"/>
  <c r="R7" i="2"/>
  <c r="U6" i="2"/>
  <c r="T6" i="2"/>
  <c r="S6" i="2"/>
  <c r="R6" i="2"/>
  <c r="U5" i="2"/>
  <c r="T5" i="2"/>
  <c r="S5" i="2"/>
  <c r="R5" i="2"/>
  <c r="U4" i="2"/>
  <c r="T4" i="2"/>
  <c r="S4" i="2"/>
  <c r="R4" i="2"/>
  <c r="U3" i="2"/>
  <c r="T3" i="2"/>
  <c r="S3" i="2"/>
  <c r="R3" i="2"/>
  <c r="U9" i="1"/>
  <c r="U6" i="1"/>
  <c r="U8" i="1"/>
  <c r="U4" i="1"/>
  <c r="U5" i="1"/>
  <c r="U7" i="1"/>
  <c r="U3" i="1"/>
  <c r="T9" i="1"/>
  <c r="T6" i="1"/>
  <c r="T8" i="1"/>
  <c r="T4" i="1"/>
  <c r="T5" i="1"/>
  <c r="T7" i="1"/>
  <c r="T3" i="1"/>
  <c r="S9" i="1"/>
  <c r="S6" i="1"/>
  <c r="S8" i="1"/>
  <c r="S4" i="1"/>
  <c r="W4" i="1" s="1"/>
  <c r="S5" i="1"/>
  <c r="S7" i="1"/>
  <c r="S3" i="1"/>
  <c r="R9" i="1"/>
  <c r="R6" i="1"/>
  <c r="R8" i="1"/>
  <c r="R4" i="1"/>
  <c r="R5" i="1"/>
  <c r="R7" i="1"/>
  <c r="R3" i="1"/>
  <c r="F35" i="1"/>
  <c r="H35" i="1"/>
  <c r="J35" i="1"/>
  <c r="F33" i="1"/>
  <c r="H33" i="1"/>
  <c r="J33" i="1"/>
  <c r="L33" i="1"/>
  <c r="L31" i="1"/>
  <c r="F31" i="1"/>
  <c r="H31" i="1"/>
  <c r="J31" i="1"/>
  <c r="V4" i="1" s="1"/>
  <c r="D33" i="1"/>
  <c r="D35" i="1"/>
  <c r="D31" i="1"/>
  <c r="E34" i="1"/>
  <c r="G34" i="1"/>
  <c r="I34" i="1"/>
  <c r="E32" i="1"/>
  <c r="G32" i="1"/>
  <c r="I32" i="1"/>
  <c r="K32" i="1"/>
  <c r="C32" i="1"/>
  <c r="C34" i="1"/>
  <c r="E30" i="1"/>
  <c r="G30" i="1"/>
  <c r="I30" i="1"/>
  <c r="K30" i="1"/>
  <c r="C30" i="1"/>
  <c r="V3" i="1" s="1"/>
  <c r="X3" i="1" s="1"/>
  <c r="W6" i="1" l="1"/>
  <c r="W3" i="1"/>
  <c r="Y3" i="1" s="1"/>
  <c r="V3" i="4"/>
  <c r="X3" i="4" s="1"/>
  <c r="V9" i="4"/>
  <c r="V6" i="4"/>
  <c r="V7" i="4"/>
  <c r="V8" i="4"/>
  <c r="W8" i="4" s="1"/>
  <c r="V6" i="1"/>
  <c r="V3" i="3"/>
  <c r="X3" i="3" s="1"/>
  <c r="V5" i="3"/>
  <c r="V9" i="3"/>
  <c r="W9" i="3" s="1"/>
  <c r="Y9" i="3" s="1"/>
  <c r="V6" i="3"/>
  <c r="V7" i="3"/>
  <c r="X8" i="4"/>
  <c r="V5" i="4"/>
  <c r="V4" i="4"/>
  <c r="X4" i="4" s="1"/>
  <c r="W9" i="4"/>
  <c r="W6" i="4"/>
  <c r="W7" i="4"/>
  <c r="X5" i="3"/>
  <c r="X6" i="3"/>
  <c r="X9" i="3"/>
  <c r="X7" i="3"/>
  <c r="X4" i="3"/>
  <c r="W4" i="3"/>
  <c r="W8" i="3"/>
  <c r="Y8" i="3" s="1"/>
  <c r="X8" i="3"/>
  <c r="W5" i="3"/>
  <c r="W3" i="3"/>
  <c r="Y3" i="3" s="1"/>
  <c r="W7" i="3"/>
  <c r="W6" i="3"/>
  <c r="V5" i="2"/>
  <c r="X5" i="2" s="1"/>
  <c r="X4" i="2"/>
  <c r="X6" i="2"/>
  <c r="W3" i="2"/>
  <c r="Y3" i="2" s="1"/>
  <c r="W5" i="2"/>
  <c r="W8" i="2"/>
  <c r="V7" i="2"/>
  <c r="X7" i="2" s="1"/>
  <c r="W4" i="2"/>
  <c r="W9" i="2"/>
  <c r="W6" i="2"/>
  <c r="X8" i="2"/>
  <c r="X9" i="2"/>
  <c r="Y6" i="3"/>
  <c r="V9" i="1"/>
  <c r="X9" i="1" s="1"/>
  <c r="V7" i="1"/>
  <c r="X7" i="1" s="1"/>
  <c r="V5" i="1"/>
  <c r="X5" i="1" s="1"/>
  <c r="X4" i="1"/>
  <c r="V8" i="1"/>
  <c r="X8" i="1" s="1"/>
  <c r="X6" i="1"/>
  <c r="Y6" i="1" l="1"/>
  <c r="W3" i="4"/>
  <c r="Y3" i="4" s="1"/>
  <c r="X5" i="4"/>
  <c r="X9" i="4"/>
  <c r="W8" i="1"/>
  <c r="Y8" i="1" s="1"/>
  <c r="W9" i="1"/>
  <c r="Y9" i="1" s="1"/>
  <c r="X6" i="4"/>
  <c r="W7" i="1"/>
  <c r="Y7" i="1" s="1"/>
  <c r="W4" i="4"/>
  <c r="Y7" i="3"/>
  <c r="X7" i="4"/>
  <c r="Y4" i="1"/>
  <c r="W5" i="1"/>
  <c r="Y5" i="1" s="1"/>
  <c r="Y6" i="4"/>
  <c r="Y8" i="4"/>
  <c r="Y9" i="4"/>
  <c r="Y7" i="4"/>
  <c r="Y4" i="4"/>
  <c r="W5" i="4"/>
  <c r="Y5" i="4" s="1"/>
  <c r="Y5" i="3"/>
  <c r="Y4" i="3"/>
  <c r="Y4" i="2"/>
  <c r="Y8" i="2"/>
  <c r="Y5" i="2"/>
  <c r="Y6" i="2"/>
  <c r="W7" i="2"/>
  <c r="Y7" i="2" s="1"/>
  <c r="Y9" i="2"/>
</calcChain>
</file>

<file path=xl/sharedStrings.xml><?xml version="1.0" encoding="utf-8"?>
<sst xmlns="http://schemas.openxmlformats.org/spreadsheetml/2006/main" count="269" uniqueCount="52">
  <si>
    <t>Measurement 1, plate 4, 16-01-2019, 9:15-10:15</t>
  </si>
  <si>
    <t>A</t>
  </si>
  <si>
    <t>B</t>
  </si>
  <si>
    <t>C</t>
  </si>
  <si>
    <t>D</t>
  </si>
  <si>
    <t>E</t>
  </si>
  <si>
    <t>F</t>
  </si>
  <si>
    <t>G</t>
  </si>
  <si>
    <t>H</t>
  </si>
  <si>
    <t>Firefly</t>
  </si>
  <si>
    <t>Renilla</t>
  </si>
  <si>
    <t>Normalization to Renilla</t>
  </si>
  <si>
    <t>Condition</t>
  </si>
  <si>
    <t>Control</t>
  </si>
  <si>
    <t>TGFbeta</t>
  </si>
  <si>
    <t>BIO</t>
  </si>
  <si>
    <t>TGFbeta + BIO</t>
  </si>
  <si>
    <t>BIO+IL-1beta</t>
  </si>
  <si>
    <t>TGFbeta + IL-1beta</t>
  </si>
  <si>
    <t>IL-1beta</t>
  </si>
  <si>
    <t>Std</t>
  </si>
  <si>
    <t>Mean</t>
  </si>
  <si>
    <t>std</t>
  </si>
  <si>
    <t>Normalized to Renila</t>
  </si>
  <si>
    <t>Normalized to Control</t>
  </si>
  <si>
    <t>Normalized to control</t>
  </si>
  <si>
    <t>Measurement 3, plate 2, 17-01-2019, 9:15-10:15</t>
  </si>
  <si>
    <t>Overall results</t>
  </si>
  <si>
    <t>t=1</t>
  </si>
  <si>
    <t>t=2</t>
  </si>
  <si>
    <t>t=3</t>
  </si>
  <si>
    <t>t=4</t>
  </si>
  <si>
    <t>Measurement 2, plate 3, 16-01-2019, 13:45-14:45</t>
  </si>
  <si>
    <t>Measurement 2, plate 1, 17-01-2019, 15:45-16:45</t>
  </si>
  <si>
    <t>std control</t>
  </si>
  <si>
    <t>std IL-1beta</t>
  </si>
  <si>
    <t>std BIO</t>
  </si>
  <si>
    <t>std TGFbeta</t>
  </si>
  <si>
    <t>std TGFbeta + BIO</t>
  </si>
  <si>
    <t>std TGFbeta + IL-1beta</t>
  </si>
  <si>
    <t>std BIO+IL-1beta</t>
  </si>
  <si>
    <t>Time (min)</t>
  </si>
  <si>
    <r>
      <t>TGF-</t>
    </r>
    <r>
      <rPr>
        <sz val="11"/>
        <color theme="1"/>
        <rFont val="Calibri"/>
        <family val="2"/>
      </rPr>
      <t>β3</t>
    </r>
  </si>
  <si>
    <t>TGF-β3 + BIO</t>
  </si>
  <si>
    <t>IL-1β</t>
  </si>
  <si>
    <t>TGF-β3 + IL-1β</t>
  </si>
  <si>
    <t>BIO+IL-1β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</si>
  <si>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</si>
  <si>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</si>
  <si>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&lt;Name&gt;Tiff, 600 dpi, RGB, Transparent canvas&lt;/Name&gt;_x000D_
  &lt;Dpi&gt;600&lt;/Dpi&gt;_x000D_
  &lt;FileType&gt;Tiff&lt;/FileType&gt;_x000D_
  &lt;ColorSpace&gt;Rgb&lt;/ColorSpace&gt;_x000D_
  &lt;Transparency&gt;TransparentCanvas&lt;/Transparency&gt;_x000D_
  &lt;UseColorProfile&gt;false&lt;/UseColorProfile&gt;_x000D_
  &lt;ColorProfile&gt;ewrgb18&lt;/ColorProfile&gt;_x000D_
&lt;/Preset&gt;</t>
  </si>
  <si>
    <t>export_path</t>
  </si>
  <si>
    <t>C:\Users\Janet\Documents\School\Dubbele master BME en Nano\Module 4\Applied Cell Biology\Book chapter\Additional material\Figure 4.tif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</si>
</sst>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E00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45">
    <xf numFmtId="0" fontId="0" fillId="0" borderId="0" xfId="0"/>
    <xf numFmtId="0" fontId="2" fillId="0" borderId="0" xfId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0" fontId="3" fillId="0" borderId="0" xfId="1" applyFont="1"/>
    <xf numFmtId="0" fontId="4" fillId="0" borderId="0" xfId="2"/>
    <xf numFmtId="0" fontId="4" fillId="0" borderId="0" xfId="2" applyAlignment="1">
      <alignment horizontal="right"/>
    </xf>
    <xf numFmtId="164" fontId="4" fillId="0" borderId="0" xfId="2" applyNumberFormat="1" applyAlignment="1">
      <alignment horizontal="right"/>
    </xf>
    <xf numFmtId="0" fontId="3" fillId="0" borderId="0" xfId="2" applyFont="1"/>
    <xf numFmtId="0" fontId="3" fillId="0" borderId="0" xfId="1" applyFont="1" applyFill="1"/>
    <xf numFmtId="164" fontId="0" fillId="0" borderId="0" xfId="0" applyNumberFormat="1"/>
    <xf numFmtId="0" fontId="1" fillId="0" borderId="0" xfId="0" applyFont="1"/>
    <xf numFmtId="0" fontId="0" fillId="0" borderId="0" xfId="0" applyFont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2" fontId="2" fillId="0" borderId="0" xfId="1" applyNumberFormat="1" applyAlignment="1">
      <alignment horizontal="right"/>
    </xf>
    <xf numFmtId="0" fontId="2" fillId="0" borderId="0" xfId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2" fontId="2" fillId="0" borderId="0" xfId="1" applyNumberFormat="1" applyAlignment="1">
      <alignment horizontal="right"/>
    </xf>
    <xf numFmtId="0" fontId="2" fillId="0" borderId="0" xfId="3"/>
    <xf numFmtId="0" fontId="2" fillId="0" borderId="0" xfId="3"/>
    <xf numFmtId="0" fontId="2" fillId="0" borderId="0" xfId="1"/>
    <xf numFmtId="0" fontId="2" fillId="0" borderId="0" xfId="1" applyAlignment="1">
      <alignment horizontal="right"/>
    </xf>
    <xf numFmtId="164" fontId="2" fillId="0" borderId="0" xfId="1" applyNumberFormat="1" applyAlignment="1">
      <alignment horizontal="right"/>
    </xf>
    <xf numFmtId="0" fontId="2" fillId="0" borderId="0" xfId="1"/>
    <xf numFmtId="164" fontId="2" fillId="0" borderId="0" xfId="1" applyNumberFormat="1" applyAlignment="1">
      <alignment horizontal="right"/>
    </xf>
    <xf numFmtId="2" fontId="2" fillId="0" borderId="0" xfId="1" applyNumberFormat="1" applyAlignment="1">
      <alignment horizontal="right"/>
    </xf>
    <xf numFmtId="0" fontId="0" fillId="2" borderId="0" xfId="0" applyFill="1"/>
    <xf numFmtId="2" fontId="2" fillId="2" borderId="0" xfId="1" applyNumberFormat="1" applyFill="1" applyAlignment="1">
      <alignment horizontal="right"/>
    </xf>
    <xf numFmtId="164" fontId="4" fillId="0" borderId="0" xfId="2" applyNumberFormat="1"/>
    <xf numFmtId="0" fontId="0" fillId="0" borderId="1" xfId="0" applyBorder="1"/>
    <xf numFmtId="0" fontId="5" fillId="0" borderId="1" xfId="0" applyFont="1" applyBorder="1"/>
    <xf numFmtId="0" fontId="0" fillId="0" borderId="1" xfId="0" applyFont="1" applyBorder="1"/>
    <xf numFmtId="0" fontId="6" fillId="0" borderId="1" xfId="0" applyFont="1" applyBorder="1"/>
    <xf numFmtId="165" fontId="0" fillId="0" borderId="1" xfId="0" applyNumberFormat="1" applyBorder="1"/>
    <xf numFmtId="165" fontId="6" fillId="0" borderId="1" xfId="0" applyNumberFormat="1" applyFont="1" applyBorder="1"/>
    <xf numFmtId="0" fontId="0" fillId="0" borderId="0" xfId="0" applyAlignment="1">
      <alignment wrapText="1"/>
    </xf>
    <xf numFmtId="0" fontId="2" fillId="0" borderId="0" xfId="1" applyFill="1" applyAlignment="1">
      <alignment horizontal="left"/>
    </xf>
    <xf numFmtId="0" fontId="3" fillId="0" borderId="1" xfId="1" applyFont="1" applyFill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4">
    <cellStyle name="Normal" xfId="0" builtinId="0"/>
    <cellStyle name="Normal 2" xfId="1" xr:uid="{5641AC81-A593-47CA-B177-F0EA20FBEA3C}"/>
    <cellStyle name="Normal 3" xfId="2" xr:uid="{915D7F82-924B-456F-801E-8DFA79B0F306}"/>
    <cellStyle name="Standaard 2" xfId="3" xr:uid="{7399DA3B-1A17-452B-A691-CA5BFCD9BE6D}"/>
  </cellStyles>
  <dxfs count="0"/>
  <tableStyles count="0" defaultTableStyle="TableStyleMedium2" defaultPivotStyle="PivotStyleLight16"/>
  <colors>
    <mruColors>
      <color rgb="FFD5D400"/>
      <color rgb="FFD87000"/>
      <color rgb="FFD79900"/>
      <color rgb="FFDB3D00"/>
      <color rgb="FF00CC00"/>
      <color rgb="FFFFAA00"/>
      <color rgb="FFFFFF00"/>
      <color rgb="FFFF0000"/>
      <color rgb="FF00FF00"/>
      <color rgb="FFFE00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Luciferase</a:t>
            </a:r>
            <a:r>
              <a:rPr lang="nl-NL" baseline="0"/>
              <a:t> assay t=1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666FF"/>
            </a:solidFill>
            <a:ln>
              <a:solidFill>
                <a:schemeClr val="accent1">
                  <a:alpha val="99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't=1'!$Y$3:$Y$9</c:f>
                <c:numCache>
                  <c:formatCode>General</c:formatCode>
                  <c:ptCount val="7"/>
                  <c:pt idx="0">
                    <c:v>1.1861674029575475</c:v>
                  </c:pt>
                  <c:pt idx="1">
                    <c:v>1.5843048837328395</c:v>
                  </c:pt>
                  <c:pt idx="2">
                    <c:v>3.3665452775429516</c:v>
                  </c:pt>
                  <c:pt idx="3">
                    <c:v>1.1741051056531973</c:v>
                  </c:pt>
                  <c:pt idx="4">
                    <c:v>4.6233895956016982</c:v>
                  </c:pt>
                  <c:pt idx="5">
                    <c:v>2.3371096509854508</c:v>
                  </c:pt>
                  <c:pt idx="6">
                    <c:v>5.1614178645484223</c:v>
                  </c:pt>
                </c:numCache>
              </c:numRef>
            </c:plus>
            <c:minus>
              <c:numRef>
                <c:f>'t=1'!$Y$3:$Y$9</c:f>
                <c:numCache>
                  <c:formatCode>General</c:formatCode>
                  <c:ptCount val="7"/>
                  <c:pt idx="0">
                    <c:v>1.1861674029575475</c:v>
                  </c:pt>
                  <c:pt idx="1">
                    <c:v>1.5843048837328395</c:v>
                  </c:pt>
                  <c:pt idx="2">
                    <c:v>3.3665452775429516</c:v>
                  </c:pt>
                  <c:pt idx="3">
                    <c:v>1.1741051056531973</c:v>
                  </c:pt>
                  <c:pt idx="4">
                    <c:v>4.6233895956016982</c:v>
                  </c:pt>
                  <c:pt idx="5">
                    <c:v>2.3371096509854508</c:v>
                  </c:pt>
                  <c:pt idx="6">
                    <c:v>5.1614178645484223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't=1'!$Q$3:$Q$9</c:f>
              <c:strCache>
                <c:ptCount val="7"/>
                <c:pt idx="0">
                  <c:v>Control</c:v>
                </c:pt>
                <c:pt idx="1">
                  <c:v>TGFbeta</c:v>
                </c:pt>
                <c:pt idx="2">
                  <c:v>BIO</c:v>
                </c:pt>
                <c:pt idx="3">
                  <c:v>IL-1beta</c:v>
                </c:pt>
                <c:pt idx="4">
                  <c:v>TGFbeta + BIO</c:v>
                </c:pt>
                <c:pt idx="5">
                  <c:v>TGFbeta + IL-1beta</c:v>
                </c:pt>
                <c:pt idx="6">
                  <c:v>BIO+IL-1beta</c:v>
                </c:pt>
              </c:strCache>
            </c:strRef>
          </c:cat>
          <c:val>
            <c:numRef>
              <c:f>'t=1'!$X$3:$X$9</c:f>
              <c:numCache>
                <c:formatCode>General</c:formatCode>
                <c:ptCount val="7"/>
                <c:pt idx="0">
                  <c:v>1</c:v>
                </c:pt>
                <c:pt idx="1">
                  <c:v>1.6203433914753391</c:v>
                </c:pt>
                <c:pt idx="2">
                  <c:v>3.3201691146705601</c:v>
                </c:pt>
                <c:pt idx="3">
                  <c:v>1.121860060690544</c:v>
                </c:pt>
                <c:pt idx="4">
                  <c:v>5.0071760673036394</c:v>
                </c:pt>
                <c:pt idx="5">
                  <c:v>1.8984204072590911</c:v>
                </c:pt>
                <c:pt idx="6">
                  <c:v>4.7660495693809324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E-4881-BD43-FABF40B77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59195688"/>
        <c:axId val="459198312"/>
      </c:barChart>
      <c:catAx>
        <c:axId val="45919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8312"/>
        <c:crosses val="autoZero"/>
        <c:auto val="1"/>
        <c:lblAlgn val="ctr"/>
        <c:lblOffset val="100"/>
        <c:noMultiLvlLbl val="0"/>
      </c:catAx>
      <c:valAx>
        <c:axId val="4591983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Normalized luciferase</a:t>
                </a:r>
                <a:r>
                  <a:rPr lang="nl-NL" baseline="0"/>
                  <a:t> expression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5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Luciferase</a:t>
            </a:r>
            <a:r>
              <a:rPr lang="nl-NL" baseline="0"/>
              <a:t> assay t=2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344AA"/>
            </a:solidFill>
            <a:ln>
              <a:solidFill>
                <a:schemeClr val="accent1">
                  <a:alpha val="99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't=2'!$Y$3:$Y$9</c:f>
                <c:numCache>
                  <c:formatCode>General</c:formatCode>
                  <c:ptCount val="7"/>
                  <c:pt idx="0">
                    <c:v>0.9561883710897674</c:v>
                  </c:pt>
                  <c:pt idx="1">
                    <c:v>1.4550694573376957</c:v>
                  </c:pt>
                  <c:pt idx="2">
                    <c:v>0.44547686857688384</c:v>
                  </c:pt>
                  <c:pt idx="3">
                    <c:v>0.74879463698994742</c:v>
                  </c:pt>
                  <c:pt idx="4">
                    <c:v>0.78916521774761483</c:v>
                  </c:pt>
                  <c:pt idx="5">
                    <c:v>0.99523268394695352</c:v>
                  </c:pt>
                  <c:pt idx="6">
                    <c:v>0.71148639784142487</c:v>
                  </c:pt>
                </c:numCache>
              </c:numRef>
            </c:plus>
            <c:minus>
              <c:numRef>
                <c:f>'t=2'!$Y$3:$Y$9</c:f>
                <c:numCache>
                  <c:formatCode>General</c:formatCode>
                  <c:ptCount val="7"/>
                  <c:pt idx="0">
                    <c:v>0.9561883710897674</c:v>
                  </c:pt>
                  <c:pt idx="1">
                    <c:v>1.4550694573376957</c:v>
                  </c:pt>
                  <c:pt idx="2">
                    <c:v>0.44547686857688384</c:v>
                  </c:pt>
                  <c:pt idx="3">
                    <c:v>0.74879463698994742</c:v>
                  </c:pt>
                  <c:pt idx="4">
                    <c:v>0.78916521774761483</c:v>
                  </c:pt>
                  <c:pt idx="5">
                    <c:v>0.99523268394695352</c:v>
                  </c:pt>
                  <c:pt idx="6">
                    <c:v>0.71148639784142487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't=2'!$Q$3:$Q$9</c:f>
              <c:strCache>
                <c:ptCount val="7"/>
                <c:pt idx="0">
                  <c:v>Control</c:v>
                </c:pt>
                <c:pt idx="1">
                  <c:v>TGFbeta</c:v>
                </c:pt>
                <c:pt idx="2">
                  <c:v>BIO</c:v>
                </c:pt>
                <c:pt idx="3">
                  <c:v>IL-1beta</c:v>
                </c:pt>
                <c:pt idx="4">
                  <c:v>TGFbeta + BIO</c:v>
                </c:pt>
                <c:pt idx="5">
                  <c:v>TGFbeta + IL-1beta</c:v>
                </c:pt>
                <c:pt idx="6">
                  <c:v>BIO+IL-1beta</c:v>
                </c:pt>
              </c:strCache>
            </c:strRef>
          </c:cat>
          <c:val>
            <c:numRef>
              <c:f>'t=2'!$X$3:$X$9</c:f>
              <c:numCache>
                <c:formatCode>General</c:formatCode>
                <c:ptCount val="7"/>
                <c:pt idx="0">
                  <c:v>1</c:v>
                </c:pt>
                <c:pt idx="1">
                  <c:v>1.53796804874061</c:v>
                </c:pt>
                <c:pt idx="2">
                  <c:v>0.52947820336279661</c:v>
                </c:pt>
                <c:pt idx="3">
                  <c:v>0.8750493794670825</c:v>
                </c:pt>
                <c:pt idx="4">
                  <c:v>1.10826832480343</c:v>
                </c:pt>
                <c:pt idx="5">
                  <c:v>1.3224672500643209</c:v>
                </c:pt>
                <c:pt idx="6">
                  <c:v>0.87122016975568584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E-442C-B54D-53B93AB1D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59195688"/>
        <c:axId val="459198312"/>
      </c:barChart>
      <c:catAx>
        <c:axId val="45919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8312"/>
        <c:crosses val="autoZero"/>
        <c:auto val="1"/>
        <c:lblAlgn val="ctr"/>
        <c:lblOffset val="100"/>
        <c:noMultiLvlLbl val="0"/>
      </c:catAx>
      <c:valAx>
        <c:axId val="4591983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Normalized luciferase expression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5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Luciferase</a:t>
            </a:r>
            <a:r>
              <a:rPr lang="nl-NL" baseline="0"/>
              <a:t> assay t=3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12244"/>
            </a:solidFill>
            <a:ln>
              <a:solidFill>
                <a:schemeClr val="accent1">
                  <a:alpha val="99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't=3'!$Y$3:$Y$9</c:f>
                <c:numCache>
                  <c:formatCode>General</c:formatCode>
                  <c:ptCount val="7"/>
                  <c:pt idx="0">
                    <c:v>0.9520919291006954</c:v>
                  </c:pt>
                  <c:pt idx="1">
                    <c:v>0.75978417065662562</c:v>
                  </c:pt>
                  <c:pt idx="2">
                    <c:v>0.36014802956615949</c:v>
                  </c:pt>
                  <c:pt idx="3">
                    <c:v>0.5563806274419606</c:v>
                  </c:pt>
                  <c:pt idx="4">
                    <c:v>1.027367391250438</c:v>
                  </c:pt>
                  <c:pt idx="5">
                    <c:v>1.078766219201333</c:v>
                  </c:pt>
                  <c:pt idx="6">
                    <c:v>0.39261316103826399</c:v>
                  </c:pt>
                </c:numCache>
              </c:numRef>
            </c:plus>
            <c:minus>
              <c:numRef>
                <c:f>'t=3'!$Y$3:$Y$9</c:f>
                <c:numCache>
                  <c:formatCode>General</c:formatCode>
                  <c:ptCount val="7"/>
                  <c:pt idx="0">
                    <c:v>0.9520919291006954</c:v>
                  </c:pt>
                  <c:pt idx="1">
                    <c:v>0.75978417065662562</c:v>
                  </c:pt>
                  <c:pt idx="2">
                    <c:v>0.36014802956615949</c:v>
                  </c:pt>
                  <c:pt idx="3">
                    <c:v>0.5563806274419606</c:v>
                  </c:pt>
                  <c:pt idx="4">
                    <c:v>1.027367391250438</c:v>
                  </c:pt>
                  <c:pt idx="5">
                    <c:v>1.078766219201333</c:v>
                  </c:pt>
                  <c:pt idx="6">
                    <c:v>0.39261316103826399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't=3'!$Q$3:$Q$9</c:f>
              <c:strCache>
                <c:ptCount val="7"/>
                <c:pt idx="0">
                  <c:v>Control</c:v>
                </c:pt>
                <c:pt idx="1">
                  <c:v>TGFbeta</c:v>
                </c:pt>
                <c:pt idx="2">
                  <c:v>BIO</c:v>
                </c:pt>
                <c:pt idx="3">
                  <c:v>IL-1beta</c:v>
                </c:pt>
                <c:pt idx="4">
                  <c:v>TGFbeta + BIO</c:v>
                </c:pt>
                <c:pt idx="5">
                  <c:v>TGFbeta + IL-1beta</c:v>
                </c:pt>
                <c:pt idx="6">
                  <c:v>BIO+IL-1beta</c:v>
                </c:pt>
              </c:strCache>
            </c:strRef>
          </c:cat>
          <c:val>
            <c:numRef>
              <c:f>'t=3'!$X$3:$X$9</c:f>
              <c:numCache>
                <c:formatCode>General</c:formatCode>
                <c:ptCount val="7"/>
                <c:pt idx="0">
                  <c:v>1</c:v>
                </c:pt>
                <c:pt idx="1">
                  <c:v>0.84587280599324599</c:v>
                </c:pt>
                <c:pt idx="2">
                  <c:v>0.38033818362929805</c:v>
                </c:pt>
                <c:pt idx="3">
                  <c:v>0.5320800642976673</c:v>
                </c:pt>
                <c:pt idx="4">
                  <c:v>0.86485406102929363</c:v>
                </c:pt>
                <c:pt idx="5">
                  <c:v>1.1542798504412557</c:v>
                </c:pt>
                <c:pt idx="6">
                  <c:v>0.41427512033959135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F4-4DAB-970D-C0EC49F1B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59195688"/>
        <c:axId val="459198312"/>
      </c:barChart>
      <c:catAx>
        <c:axId val="45919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8312"/>
        <c:crosses val="autoZero"/>
        <c:auto val="1"/>
        <c:lblAlgn val="ctr"/>
        <c:lblOffset val="100"/>
        <c:noMultiLvlLbl val="0"/>
      </c:catAx>
      <c:valAx>
        <c:axId val="4591983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Normalized luciferase expression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5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Luciferase</a:t>
            </a:r>
            <a:r>
              <a:rPr lang="nl-NL" baseline="0"/>
              <a:t> assay t=4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E0001"/>
            </a:solidFill>
            <a:ln>
              <a:solidFill>
                <a:schemeClr val="accent1">
                  <a:alpha val="99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't=4'!$Y$3:$Y$9</c:f>
                <c:numCache>
                  <c:formatCode>General</c:formatCode>
                  <c:ptCount val="7"/>
                  <c:pt idx="0">
                    <c:v>0.92224963112472036</c:v>
                  </c:pt>
                  <c:pt idx="1">
                    <c:v>1.0324409888730923</c:v>
                  </c:pt>
                  <c:pt idx="2">
                    <c:v>0.51503123714426147</c:v>
                  </c:pt>
                  <c:pt idx="3">
                    <c:v>0.76799139936460425</c:v>
                  </c:pt>
                  <c:pt idx="4">
                    <c:v>1.1361395402924757</c:v>
                  </c:pt>
                  <c:pt idx="5">
                    <c:v>1.4562595803306004</c:v>
                  </c:pt>
                  <c:pt idx="6">
                    <c:v>0.94324305854194634</c:v>
                  </c:pt>
                </c:numCache>
              </c:numRef>
            </c:plus>
            <c:minus>
              <c:numRef>
                <c:f>'t=4'!$Y$3:$Y$9</c:f>
                <c:numCache>
                  <c:formatCode>General</c:formatCode>
                  <c:ptCount val="7"/>
                  <c:pt idx="0">
                    <c:v>0.92224963112472036</c:v>
                  </c:pt>
                  <c:pt idx="1">
                    <c:v>1.0324409888730923</c:v>
                  </c:pt>
                  <c:pt idx="2">
                    <c:v>0.51503123714426147</c:v>
                  </c:pt>
                  <c:pt idx="3">
                    <c:v>0.76799139936460425</c:v>
                  </c:pt>
                  <c:pt idx="4">
                    <c:v>1.1361395402924757</c:v>
                  </c:pt>
                  <c:pt idx="5">
                    <c:v>1.4562595803306004</c:v>
                  </c:pt>
                  <c:pt idx="6">
                    <c:v>0.94324305854194634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't=4'!$Q$3:$Q$9</c:f>
              <c:strCache>
                <c:ptCount val="7"/>
                <c:pt idx="0">
                  <c:v>Control</c:v>
                </c:pt>
                <c:pt idx="1">
                  <c:v>TGFbeta</c:v>
                </c:pt>
                <c:pt idx="2">
                  <c:v>BIO</c:v>
                </c:pt>
                <c:pt idx="3">
                  <c:v>IL-1beta</c:v>
                </c:pt>
                <c:pt idx="4">
                  <c:v>TGFbeta + BIO</c:v>
                </c:pt>
                <c:pt idx="5">
                  <c:v>TGFbeta + IL-1beta</c:v>
                </c:pt>
                <c:pt idx="6">
                  <c:v>BIO+IL-1beta</c:v>
                </c:pt>
              </c:strCache>
            </c:strRef>
          </c:cat>
          <c:val>
            <c:numRef>
              <c:f>'t=4'!$X$3:$X$9</c:f>
              <c:numCache>
                <c:formatCode>General</c:formatCode>
                <c:ptCount val="7"/>
                <c:pt idx="0">
                  <c:v>1</c:v>
                </c:pt>
                <c:pt idx="1">
                  <c:v>1.3091292590307355</c:v>
                </c:pt>
                <c:pt idx="2">
                  <c:v>0.55732702435485781</c:v>
                </c:pt>
                <c:pt idx="3">
                  <c:v>0.90855069584947001</c:v>
                </c:pt>
                <c:pt idx="4">
                  <c:v>1.3452061613969899</c:v>
                </c:pt>
                <c:pt idx="5">
                  <c:v>1.7493566566814649</c:v>
                </c:pt>
                <c:pt idx="6">
                  <c:v>0.87126067968726018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0-49BE-A573-B59840F08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59195688"/>
        <c:axId val="459198312"/>
      </c:barChart>
      <c:catAx>
        <c:axId val="45919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8312"/>
        <c:crosses val="autoZero"/>
        <c:auto val="1"/>
        <c:lblAlgn val="ctr"/>
        <c:lblOffset val="100"/>
        <c:noMultiLvlLbl val="0"/>
      </c:catAx>
      <c:valAx>
        <c:axId val="4591983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baseline="0">
                    <a:effectLst/>
                  </a:rPr>
                  <a:t>Normalized luciferase expression</a:t>
                </a:r>
                <a:endParaRPr lang="nl-NL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9195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600">
                <a:latin typeface="Arial" panose="020B0604020202020204" pitchFamily="34" charset="0"/>
                <a:cs typeface="Arial" panose="020B0604020202020204" pitchFamily="34" charset="0"/>
              </a:rPr>
              <a:t>Results luciferase</a:t>
            </a:r>
            <a:r>
              <a:rPr lang="nl-NL" sz="1600" baseline="0">
                <a:latin typeface="Arial" panose="020B0604020202020204" pitchFamily="34" charset="0"/>
                <a:cs typeface="Arial" panose="020B0604020202020204" pitchFamily="34" charset="0"/>
              </a:rPr>
              <a:t> assay</a:t>
            </a:r>
            <a:endParaRPr lang="nl-NL" sz="16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17h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'All results'!$D$5:$D$11</c:f>
                <c:numCache>
                  <c:formatCode>General</c:formatCode>
                  <c:ptCount val="7"/>
                  <c:pt idx="0">
                    <c:v>1.1861674029575475</c:v>
                  </c:pt>
                  <c:pt idx="1">
                    <c:v>1.5843048837328395</c:v>
                  </c:pt>
                  <c:pt idx="2">
                    <c:v>3.3665452775429516</c:v>
                  </c:pt>
                  <c:pt idx="3">
                    <c:v>1.1741051056531973</c:v>
                  </c:pt>
                  <c:pt idx="4">
                    <c:v>4.6233895956016982</c:v>
                  </c:pt>
                  <c:pt idx="5">
                    <c:v>2.3371096509854508</c:v>
                  </c:pt>
                  <c:pt idx="6">
                    <c:v>5.1614178645484223</c:v>
                  </c:pt>
                </c:numCache>
              </c:numRef>
            </c:plus>
            <c:minus>
              <c:numRef>
                <c:f>'All results'!$D$5:$D$11</c:f>
                <c:numCache>
                  <c:formatCode>General</c:formatCode>
                  <c:ptCount val="7"/>
                  <c:pt idx="0">
                    <c:v>1.1861674029575475</c:v>
                  </c:pt>
                  <c:pt idx="1">
                    <c:v>1.5843048837328395</c:v>
                  </c:pt>
                  <c:pt idx="2">
                    <c:v>3.3665452775429516</c:v>
                  </c:pt>
                  <c:pt idx="3">
                    <c:v>1.1741051056531973</c:v>
                  </c:pt>
                  <c:pt idx="4">
                    <c:v>4.6233895956016982</c:v>
                  </c:pt>
                  <c:pt idx="5">
                    <c:v>2.3371096509854508</c:v>
                  </c:pt>
                  <c:pt idx="6">
                    <c:v>5.1614178645484223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 results'!$B$5:$B$11</c:f>
              <c:strCache>
                <c:ptCount val="7"/>
                <c:pt idx="0">
                  <c:v>Control</c:v>
                </c:pt>
                <c:pt idx="1">
                  <c:v>TGF-β3</c:v>
                </c:pt>
                <c:pt idx="2">
                  <c:v>BIO</c:v>
                </c:pt>
                <c:pt idx="3">
                  <c:v>IL-1β</c:v>
                </c:pt>
                <c:pt idx="4">
                  <c:v>TGF-β3 + BIO</c:v>
                </c:pt>
                <c:pt idx="5">
                  <c:v>TGF-β3 + IL-1β</c:v>
                </c:pt>
                <c:pt idx="6">
                  <c:v>BIO+IL-1β</c:v>
                </c:pt>
              </c:strCache>
            </c:strRef>
          </c:cat>
          <c:val>
            <c:numRef>
              <c:f>'All results'!$C$5:$C$11</c:f>
              <c:numCache>
                <c:formatCode>General</c:formatCode>
                <c:ptCount val="7"/>
                <c:pt idx="0">
                  <c:v>1</c:v>
                </c:pt>
                <c:pt idx="1">
                  <c:v>1.6203433914753391</c:v>
                </c:pt>
                <c:pt idx="2">
                  <c:v>3.3201691146705601</c:v>
                </c:pt>
                <c:pt idx="3">
                  <c:v>1.121860060690544</c:v>
                </c:pt>
                <c:pt idx="4">
                  <c:v>5.0071760673036394</c:v>
                </c:pt>
                <c:pt idx="5">
                  <c:v>1.8984204072590911</c:v>
                </c:pt>
                <c:pt idx="6">
                  <c:v>4.7660495693809324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4-4645-8CD1-1453364BC255}"/>
            </c:ext>
          </c:extLst>
        </c:ser>
        <c:ser>
          <c:idx val="1"/>
          <c:order val="1"/>
          <c:tx>
            <c:v>22h</c:v>
          </c:tx>
          <c:spPr>
            <a:solidFill>
              <a:srgbClr val="4472C4"/>
            </a:solidFill>
            <a:ln>
              <a:noFill/>
            </a:ln>
            <a:effectLst/>
          </c:spPr>
          <c:invertIfNegative val="1"/>
          <c:dLbls>
            <c:delete val="1"/>
          </c:dLbls>
          <c:errBars>
            <c:errBarType val="both"/>
            <c:errValType val="cust"/>
            <c:noEndCap val="0"/>
            <c:plus>
              <c:numRef>
                <c:f>'All results'!$F$5:$F$11</c:f>
                <c:numCache>
                  <c:formatCode>General</c:formatCode>
                  <c:ptCount val="7"/>
                  <c:pt idx="0">
                    <c:v>0.9561883710897674</c:v>
                  </c:pt>
                  <c:pt idx="1">
                    <c:v>1.4550694573376957</c:v>
                  </c:pt>
                  <c:pt idx="2">
                    <c:v>0.44547686857688384</c:v>
                  </c:pt>
                  <c:pt idx="3">
                    <c:v>0.74879463698994742</c:v>
                  </c:pt>
                  <c:pt idx="4">
                    <c:v>0.78916521774761483</c:v>
                  </c:pt>
                  <c:pt idx="5">
                    <c:v>0.99523268394695352</c:v>
                  </c:pt>
                  <c:pt idx="6">
                    <c:v>0.71148639784142487</c:v>
                  </c:pt>
                </c:numCache>
              </c:numRef>
            </c:plus>
            <c:minus>
              <c:numRef>
                <c:f>'All results'!$F$5:$F$11</c:f>
                <c:numCache>
                  <c:formatCode>General</c:formatCode>
                  <c:ptCount val="7"/>
                  <c:pt idx="0">
                    <c:v>0.9561883710897674</c:v>
                  </c:pt>
                  <c:pt idx="1">
                    <c:v>1.4550694573376957</c:v>
                  </c:pt>
                  <c:pt idx="2">
                    <c:v>0.44547686857688384</c:v>
                  </c:pt>
                  <c:pt idx="3">
                    <c:v>0.74879463698994742</c:v>
                  </c:pt>
                  <c:pt idx="4">
                    <c:v>0.78916521774761483</c:v>
                  </c:pt>
                  <c:pt idx="5">
                    <c:v>0.99523268394695352</c:v>
                  </c:pt>
                  <c:pt idx="6">
                    <c:v>0.71148639784142487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 results'!$B$5:$B$11</c:f>
              <c:strCache>
                <c:ptCount val="7"/>
                <c:pt idx="0">
                  <c:v>Control</c:v>
                </c:pt>
                <c:pt idx="1">
                  <c:v>TGF-β3</c:v>
                </c:pt>
                <c:pt idx="2">
                  <c:v>BIO</c:v>
                </c:pt>
                <c:pt idx="3">
                  <c:v>IL-1β</c:v>
                </c:pt>
                <c:pt idx="4">
                  <c:v>TGF-β3 + BIO</c:v>
                </c:pt>
                <c:pt idx="5">
                  <c:v>TGF-β3 + IL-1β</c:v>
                </c:pt>
                <c:pt idx="6">
                  <c:v>BIO+IL-1β</c:v>
                </c:pt>
              </c:strCache>
            </c:strRef>
          </c:cat>
          <c:val>
            <c:numRef>
              <c:f>'All results'!$E$5:$E$11</c:f>
              <c:numCache>
                <c:formatCode>General</c:formatCode>
                <c:ptCount val="7"/>
                <c:pt idx="0">
                  <c:v>1</c:v>
                </c:pt>
                <c:pt idx="1">
                  <c:v>1.53796804874061</c:v>
                </c:pt>
                <c:pt idx="2">
                  <c:v>0.52947820336279661</c:v>
                </c:pt>
                <c:pt idx="3">
                  <c:v>0.8750493794670825</c:v>
                </c:pt>
                <c:pt idx="4">
                  <c:v>1.10826832480343</c:v>
                </c:pt>
                <c:pt idx="5">
                  <c:v>1.3224672500643209</c:v>
                </c:pt>
                <c:pt idx="6">
                  <c:v>0.87122016975568584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2-DDC4-4645-8CD1-1453364BC255}"/>
            </c:ext>
          </c:extLst>
        </c:ser>
        <c:ser>
          <c:idx val="2"/>
          <c:order val="2"/>
          <c:tx>
            <c:v>41h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'All results'!$H$5:$H$11</c:f>
                <c:numCache>
                  <c:formatCode>General</c:formatCode>
                  <c:ptCount val="7"/>
                  <c:pt idx="0">
                    <c:v>0.9520919291006954</c:v>
                  </c:pt>
                  <c:pt idx="1">
                    <c:v>0.75978417065662562</c:v>
                  </c:pt>
                  <c:pt idx="2">
                    <c:v>0.36014802956615949</c:v>
                  </c:pt>
                  <c:pt idx="3">
                    <c:v>0.5563806274419606</c:v>
                  </c:pt>
                  <c:pt idx="4">
                    <c:v>1.027367391250438</c:v>
                  </c:pt>
                  <c:pt idx="5">
                    <c:v>1.078766219201333</c:v>
                  </c:pt>
                  <c:pt idx="6">
                    <c:v>0.39261316103826399</c:v>
                  </c:pt>
                </c:numCache>
              </c:numRef>
            </c:plus>
            <c:minus>
              <c:numRef>
                <c:f>'All results'!$H$5:$H$11</c:f>
                <c:numCache>
                  <c:formatCode>General</c:formatCode>
                  <c:ptCount val="7"/>
                  <c:pt idx="0">
                    <c:v>0.9520919291006954</c:v>
                  </c:pt>
                  <c:pt idx="1">
                    <c:v>0.75978417065662562</c:v>
                  </c:pt>
                  <c:pt idx="2">
                    <c:v>0.36014802956615949</c:v>
                  </c:pt>
                  <c:pt idx="3">
                    <c:v>0.5563806274419606</c:v>
                  </c:pt>
                  <c:pt idx="4">
                    <c:v>1.027367391250438</c:v>
                  </c:pt>
                  <c:pt idx="5">
                    <c:v>1.078766219201333</c:v>
                  </c:pt>
                  <c:pt idx="6">
                    <c:v>0.39261316103826399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 results'!$B$5:$B$11</c:f>
              <c:strCache>
                <c:ptCount val="7"/>
                <c:pt idx="0">
                  <c:v>Control</c:v>
                </c:pt>
                <c:pt idx="1">
                  <c:v>TGF-β3</c:v>
                </c:pt>
                <c:pt idx="2">
                  <c:v>BIO</c:v>
                </c:pt>
                <c:pt idx="3">
                  <c:v>IL-1β</c:v>
                </c:pt>
                <c:pt idx="4">
                  <c:v>TGF-β3 + BIO</c:v>
                </c:pt>
                <c:pt idx="5">
                  <c:v>TGF-β3 + IL-1β</c:v>
                </c:pt>
                <c:pt idx="6">
                  <c:v>BIO+IL-1β</c:v>
                </c:pt>
              </c:strCache>
            </c:strRef>
          </c:cat>
          <c:val>
            <c:numRef>
              <c:f>'All results'!$G$5:$G$11</c:f>
              <c:numCache>
                <c:formatCode>General</c:formatCode>
                <c:ptCount val="7"/>
                <c:pt idx="0">
                  <c:v>1</c:v>
                </c:pt>
                <c:pt idx="1">
                  <c:v>0.84587280599324599</c:v>
                </c:pt>
                <c:pt idx="2">
                  <c:v>0.38033818362929805</c:v>
                </c:pt>
                <c:pt idx="3">
                  <c:v>0.5320800642976673</c:v>
                </c:pt>
                <c:pt idx="4">
                  <c:v>0.86485406102929363</c:v>
                </c:pt>
                <c:pt idx="5">
                  <c:v>1.1542798504412557</c:v>
                </c:pt>
                <c:pt idx="6">
                  <c:v>0.41427512033959135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C4-4645-8CD1-1453364BC255}"/>
            </c:ext>
          </c:extLst>
        </c:ser>
        <c:ser>
          <c:idx val="3"/>
          <c:order val="3"/>
          <c:tx>
            <c:v>48h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'All results'!$J$5:$J$11</c:f>
                <c:numCache>
                  <c:formatCode>General</c:formatCode>
                  <c:ptCount val="7"/>
                  <c:pt idx="0">
                    <c:v>0.92224963112472036</c:v>
                  </c:pt>
                  <c:pt idx="1">
                    <c:v>1.0324409888730923</c:v>
                  </c:pt>
                  <c:pt idx="2">
                    <c:v>0.51503123714426147</c:v>
                  </c:pt>
                  <c:pt idx="3">
                    <c:v>0.76799139936460425</c:v>
                  </c:pt>
                  <c:pt idx="4">
                    <c:v>1.1361395402924757</c:v>
                  </c:pt>
                  <c:pt idx="5">
                    <c:v>1.4562595803306004</c:v>
                  </c:pt>
                  <c:pt idx="6">
                    <c:v>0.94324305854194634</c:v>
                  </c:pt>
                </c:numCache>
              </c:numRef>
            </c:plus>
            <c:minus>
              <c:numRef>
                <c:f>'All results'!$J$5:$J$11</c:f>
                <c:numCache>
                  <c:formatCode>General</c:formatCode>
                  <c:ptCount val="7"/>
                  <c:pt idx="0">
                    <c:v>0.92224963112472036</c:v>
                  </c:pt>
                  <c:pt idx="1">
                    <c:v>1.0324409888730923</c:v>
                  </c:pt>
                  <c:pt idx="2">
                    <c:v>0.51503123714426147</c:v>
                  </c:pt>
                  <c:pt idx="3">
                    <c:v>0.76799139936460425</c:v>
                  </c:pt>
                  <c:pt idx="4">
                    <c:v>1.1361395402924757</c:v>
                  </c:pt>
                  <c:pt idx="5">
                    <c:v>1.4562595803306004</c:v>
                  </c:pt>
                  <c:pt idx="6">
                    <c:v>0.94324305854194634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'All results'!$B$5:$B$11</c:f>
              <c:strCache>
                <c:ptCount val="7"/>
                <c:pt idx="0">
                  <c:v>Control</c:v>
                </c:pt>
                <c:pt idx="1">
                  <c:v>TGF-β3</c:v>
                </c:pt>
                <c:pt idx="2">
                  <c:v>BIO</c:v>
                </c:pt>
                <c:pt idx="3">
                  <c:v>IL-1β</c:v>
                </c:pt>
                <c:pt idx="4">
                  <c:v>TGF-β3 + BIO</c:v>
                </c:pt>
                <c:pt idx="5">
                  <c:v>TGF-β3 + IL-1β</c:v>
                </c:pt>
                <c:pt idx="6">
                  <c:v>BIO+IL-1β</c:v>
                </c:pt>
              </c:strCache>
            </c:strRef>
          </c:cat>
          <c:val>
            <c:numRef>
              <c:f>'All results'!$I$5:$I$11</c:f>
              <c:numCache>
                <c:formatCode>General</c:formatCode>
                <c:ptCount val="7"/>
                <c:pt idx="0">
                  <c:v>1</c:v>
                </c:pt>
                <c:pt idx="1">
                  <c:v>1.3091292590307355</c:v>
                </c:pt>
                <c:pt idx="2">
                  <c:v>0.55732702435485781</c:v>
                </c:pt>
                <c:pt idx="3">
                  <c:v>0.90855069584947001</c:v>
                </c:pt>
                <c:pt idx="4">
                  <c:v>1.3452061613969899</c:v>
                </c:pt>
                <c:pt idx="5">
                  <c:v>1.7493566566814649</c:v>
                </c:pt>
                <c:pt idx="6">
                  <c:v>0.87126067968726018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C4-4645-8CD1-1453364BC2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0"/>
        <c:axId val="451027512"/>
        <c:axId val="451033744"/>
      </c:barChart>
      <c:catAx>
        <c:axId val="451027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451033744"/>
        <c:crosses val="autoZero"/>
        <c:auto val="1"/>
        <c:lblAlgn val="ctr"/>
        <c:lblOffset val="100"/>
        <c:noMultiLvlLbl val="0"/>
      </c:catAx>
      <c:valAx>
        <c:axId val="45103374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100">
                    <a:latin typeface="Arial" panose="020B0604020202020204" pitchFamily="34" charset="0"/>
                    <a:cs typeface="Arial" panose="020B0604020202020204" pitchFamily="34" charset="0"/>
                  </a:rPr>
                  <a:t>Normalized luciferase</a:t>
                </a:r>
                <a:r>
                  <a:rPr lang="nl-NL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expression</a:t>
                </a:r>
                <a:endParaRPr lang="nl-NL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451027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31749</xdr:colOff>
      <xdr:row>11</xdr:row>
      <xdr:rowOff>11791</xdr:rowOff>
    </xdr:from>
    <xdr:to>
      <xdr:col>25</xdr:col>
      <xdr:colOff>353786</xdr:colOff>
      <xdr:row>31</xdr:row>
      <xdr:rowOff>72570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BCE25F7-D75F-48EE-9C7A-40D7FEA85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31749</xdr:colOff>
      <xdr:row>11</xdr:row>
      <xdr:rowOff>11791</xdr:rowOff>
    </xdr:from>
    <xdr:to>
      <xdr:col>25</xdr:col>
      <xdr:colOff>353786</xdr:colOff>
      <xdr:row>31</xdr:row>
      <xdr:rowOff>72570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A258B-B230-4828-A4B6-5BF4CD8146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31749</xdr:colOff>
      <xdr:row>11</xdr:row>
      <xdr:rowOff>11791</xdr:rowOff>
    </xdr:from>
    <xdr:to>
      <xdr:col>25</xdr:col>
      <xdr:colOff>353786</xdr:colOff>
      <xdr:row>31</xdr:row>
      <xdr:rowOff>72570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3A77DA-051F-4486-AE31-B6C50306D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31750</xdr:colOff>
      <xdr:row>10</xdr:row>
      <xdr:rowOff>11789</xdr:rowOff>
    </xdr:from>
    <xdr:to>
      <xdr:col>23</xdr:col>
      <xdr:colOff>916215</xdr:colOff>
      <xdr:row>30</xdr:row>
      <xdr:rowOff>72569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2FD25B-533C-40FE-A052-E897734E5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213429</xdr:colOff>
      <xdr:row>11</xdr:row>
      <xdr:rowOff>156634</xdr:rowOff>
    </xdr:from>
    <xdr:to>
      <xdr:col>13</xdr:col>
      <xdr:colOff>592667</xdr:colOff>
      <xdr:row>34</xdr:row>
      <xdr:rowOff>35279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9C91D1-0AFA-48D9-A498-2F50CC4DD8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9A4DA-F669-4DAA-B80E-5A0CE2F4D60C}">
  <dimension ref="A1:Y36"/>
  <sheetViews>
    <sheetView zoomScale="70" zoomScaleNormal="70" workbookViewId="0">
      <selection activeCell="O12" sqref="O12"/>
    </sheetView>
  </sheetViews>
  <sheetFormatPr defaultRowHeight="14.5" x14ac:dyDescent="0.35"/>
  <cols>
    <col min="1" max="3" width="8.7265625" customWidth="1"/>
    <col min="17" max="17" width="16.81640625" customWidth="1"/>
  </cols>
  <sheetData>
    <row r="1" spans="1:25" x14ac:dyDescent="0.35">
      <c r="A1" t="s">
        <v>0</v>
      </c>
      <c r="P1" s="42" t="s">
        <v>12</v>
      </c>
      <c r="Q1" s="42"/>
      <c r="R1" t="s">
        <v>21</v>
      </c>
      <c r="S1" t="s">
        <v>22</v>
      </c>
      <c r="T1" t="s">
        <v>21</v>
      </c>
      <c r="U1" t="s">
        <v>22</v>
      </c>
      <c r="V1" t="s">
        <v>21</v>
      </c>
      <c r="W1" t="s">
        <v>22</v>
      </c>
      <c r="X1" t="s">
        <v>21</v>
      </c>
      <c r="Y1" t="s">
        <v>22</v>
      </c>
    </row>
    <row r="2" spans="1:25" x14ac:dyDescent="0.35">
      <c r="R2" t="s">
        <v>9</v>
      </c>
      <c r="S2" t="s">
        <v>9</v>
      </c>
      <c r="T2" t="s">
        <v>10</v>
      </c>
      <c r="U2" t="s">
        <v>10</v>
      </c>
      <c r="V2" t="s">
        <v>23</v>
      </c>
      <c r="W2" t="s">
        <v>23</v>
      </c>
      <c r="X2" t="s">
        <v>24</v>
      </c>
      <c r="Y2" t="s">
        <v>25</v>
      </c>
    </row>
    <row r="3" spans="1:25" x14ac:dyDescent="0.35">
      <c r="A3" s="4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>
        <v>1</v>
      </c>
      <c r="Q3" t="s">
        <v>13</v>
      </c>
      <c r="R3" s="10">
        <f>AVERAGE(C6,E6,G6,I6)</f>
        <v>697.07500000000005</v>
      </c>
      <c r="S3">
        <f>_xlfn.STDEV.S(C6,E6,G6,I6)</f>
        <v>532.60775670281032</v>
      </c>
      <c r="T3" s="10">
        <f>AVERAGE(C18,E18,G18,I18)</f>
        <v>1276.7750000000001</v>
      </c>
      <c r="U3">
        <f>_xlfn.STDEV.S(C18,E18,G18,I18)</f>
        <v>441.74843802779856</v>
      </c>
      <c r="V3">
        <f>AVERAGE(C30,E30,G30,I30)</f>
        <v>0.52588226736634813</v>
      </c>
      <c r="W3">
        <f>SQRT((S3/R3)^2+(U3/T3)^2)*V3</f>
        <v>0.44108218160249996</v>
      </c>
      <c r="X3">
        <f t="shared" ref="X3:X9" si="0">V3/$V$3</f>
        <v>1</v>
      </c>
      <c r="Y3">
        <f>SQRT((W3/V3)^2+($W$3/$V$3)^2)*X3</f>
        <v>1.1861674029575475</v>
      </c>
    </row>
    <row r="4" spans="1:25" x14ac:dyDescent="0.35">
      <c r="A4" s="4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P4">
        <v>2</v>
      </c>
      <c r="Q4" t="s">
        <v>14</v>
      </c>
      <c r="R4" s="10">
        <f>AVERAGE(D7,F7,H7,J7)</f>
        <v>693.25</v>
      </c>
      <c r="S4">
        <f>_xlfn.STDEV.S(D7,F7,H7,J7)</f>
        <v>330.92132499029634</v>
      </c>
      <c r="T4" s="10">
        <f>AVERAGE(D19,F19,H19,J19)</f>
        <v>812.2</v>
      </c>
      <c r="U4">
        <f>_xlfn.STDEV.S(D19,F19,H19,J19)</f>
        <v>127.53012715955893</v>
      </c>
      <c r="V4">
        <f>AVERAGE(D31,F31,H31,J31)</f>
        <v>0.85210985662112959</v>
      </c>
      <c r="W4">
        <f t="shared" ref="W4:W9" si="1">SQRT((S4/R4)^2+(U4/T4)^2)*V4</f>
        <v>0.42819310047714332</v>
      </c>
      <c r="X4">
        <f t="shared" si="0"/>
        <v>1.6203433914753391</v>
      </c>
      <c r="Y4">
        <f>SQRT((W4/V4)^2+($W$3/$V$3)^2)*X4</f>
        <v>1.5843048837328395</v>
      </c>
    </row>
    <row r="5" spans="1:25" x14ac:dyDescent="0.35">
      <c r="A5" s="1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P5">
        <v>3</v>
      </c>
      <c r="Q5" t="s">
        <v>15</v>
      </c>
      <c r="R5" s="10">
        <f t="shared" ref="R5:R7" si="2">AVERAGE(C8,E8,G8,I8)</f>
        <v>1529.2</v>
      </c>
      <c r="S5">
        <f t="shared" ref="S5:S7" si="3">_xlfn.STDEV.S(C8,E8,G8,I8)</f>
        <v>840.48939711733806</v>
      </c>
      <c r="T5" s="10">
        <f t="shared" ref="T5:T7" si="4">AVERAGE(C20,E20,G20,I20)</f>
        <v>907.55</v>
      </c>
      <c r="U5">
        <f t="shared" ref="U5:U7" si="5">_xlfn.STDEV.S(C20,E20,G20,I20)</f>
        <v>136.26822813847733</v>
      </c>
      <c r="V5">
        <f>AVERAGE(C32,E32,G32,I32)</f>
        <v>1.7460180620626748</v>
      </c>
      <c r="W5">
        <f t="shared" si="1"/>
        <v>0.99482369022432249</v>
      </c>
      <c r="X5">
        <f t="shared" si="0"/>
        <v>3.3201691146705601</v>
      </c>
      <c r="Y5">
        <f t="shared" ref="Y5:Y9" si="6">SQRT((W5/V5)^2+($W$3/$V$3)^2)*X5</f>
        <v>3.3665452775429516</v>
      </c>
    </row>
    <row r="6" spans="1:25" x14ac:dyDescent="0.35">
      <c r="A6" s="1" t="s">
        <v>2</v>
      </c>
      <c r="B6" s="1"/>
      <c r="C6" s="3">
        <v>241.2</v>
      </c>
      <c r="D6" s="1"/>
      <c r="E6" s="3">
        <v>470.7</v>
      </c>
      <c r="F6" s="1"/>
      <c r="G6" s="3">
        <v>614.4</v>
      </c>
      <c r="H6" s="1"/>
      <c r="I6" s="2">
        <v>1462</v>
      </c>
      <c r="J6" s="1"/>
      <c r="K6" s="2">
        <v>2961</v>
      </c>
      <c r="L6" s="1"/>
      <c r="M6" s="1"/>
      <c r="P6">
        <v>4</v>
      </c>
      <c r="Q6" t="s">
        <v>19</v>
      </c>
      <c r="R6" s="10">
        <f>AVERAGE(D9,F9,H9,J9)</f>
        <v>690.625</v>
      </c>
      <c r="S6">
        <f>_xlfn.STDEV.S(D9,F9,H9,J9)</f>
        <v>383.78636744070707</v>
      </c>
      <c r="T6" s="10">
        <f>AVERAGE(D21,F21,H21,J21)</f>
        <v>1152.7249999999999</v>
      </c>
      <c r="U6">
        <f>_xlfn.STDEV.S(D21,F21,H21,J21)</f>
        <v>332.096887218174</v>
      </c>
      <c r="V6">
        <f>AVERAGE(D33,F33,H33,J33)</f>
        <v>0.58996631238369224</v>
      </c>
      <c r="W6">
        <f t="shared" si="1"/>
        <v>0.36928887101226654</v>
      </c>
      <c r="X6">
        <f t="shared" si="0"/>
        <v>1.121860060690544</v>
      </c>
      <c r="Y6">
        <f t="shared" si="6"/>
        <v>1.1741051056531973</v>
      </c>
    </row>
    <row r="7" spans="1:25" x14ac:dyDescent="0.35">
      <c r="A7" s="1" t="s">
        <v>3</v>
      </c>
      <c r="B7" s="1"/>
      <c r="C7" s="1"/>
      <c r="D7" s="3">
        <v>347.6</v>
      </c>
      <c r="E7" s="1"/>
      <c r="F7" s="3">
        <v>493.5</v>
      </c>
      <c r="G7" s="1"/>
      <c r="H7" s="2">
        <v>1067</v>
      </c>
      <c r="I7" s="1"/>
      <c r="J7" s="3">
        <v>864.9</v>
      </c>
      <c r="K7" s="1"/>
      <c r="L7" s="2">
        <v>1775</v>
      </c>
      <c r="M7" s="1"/>
      <c r="P7">
        <v>5</v>
      </c>
      <c r="Q7" t="s">
        <v>16</v>
      </c>
      <c r="R7" s="10">
        <f t="shared" si="2"/>
        <v>2774.25</v>
      </c>
      <c r="S7">
        <f t="shared" si="3"/>
        <v>532.23201394379373</v>
      </c>
      <c r="T7" s="10">
        <f t="shared" si="4"/>
        <v>1143.1750000000002</v>
      </c>
      <c r="U7">
        <f t="shared" si="5"/>
        <v>383.0546207788118</v>
      </c>
      <c r="V7">
        <f>AVERAGE(C34,E34,G34,I34)</f>
        <v>2.6331851033761522</v>
      </c>
      <c r="W7">
        <f t="shared" si="1"/>
        <v>1.0167084524280472</v>
      </c>
      <c r="X7">
        <f t="shared" si="0"/>
        <v>5.0071760673036394</v>
      </c>
      <c r="Y7">
        <f t="shared" si="6"/>
        <v>4.6233895956016982</v>
      </c>
    </row>
    <row r="8" spans="1:25" x14ac:dyDescent="0.35">
      <c r="A8" s="1" t="s">
        <v>4</v>
      </c>
      <c r="B8" s="1"/>
      <c r="C8" s="3">
        <v>542.79999999999995</v>
      </c>
      <c r="D8" s="1"/>
      <c r="E8" s="2">
        <v>1139</v>
      </c>
      <c r="F8" s="1"/>
      <c r="G8" s="2">
        <v>2370</v>
      </c>
      <c r="H8" s="1"/>
      <c r="I8" s="2">
        <v>2065</v>
      </c>
      <c r="J8" s="1"/>
      <c r="K8" s="2">
        <v>1072</v>
      </c>
      <c r="L8" s="1"/>
      <c r="M8" s="1"/>
      <c r="P8">
        <v>6</v>
      </c>
      <c r="Q8" t="s">
        <v>18</v>
      </c>
      <c r="R8" s="10">
        <f>AVERAGE(D11,F11,H11,J11)</f>
        <v>1334.2</v>
      </c>
      <c r="S8">
        <f>_xlfn.STDEV.S(D11,F11,H11,J11)</f>
        <v>771.87072751853975</v>
      </c>
      <c r="T8" s="10">
        <f>AVERAGE(D23,F23,H23,J23)</f>
        <v>1404.175</v>
      </c>
      <c r="U8">
        <f>_xlfn.STDEV.S(D23,F23,H23,J23)</f>
        <v>970.17299617130163</v>
      </c>
      <c r="V8">
        <f>AVERAGE(D35,F35,H35,J35)</f>
        <v>0.99834562818395689</v>
      </c>
      <c r="W8">
        <f t="shared" si="1"/>
        <v>0.89965529415165191</v>
      </c>
      <c r="X8">
        <f t="shared" si="0"/>
        <v>1.8984204072590911</v>
      </c>
      <c r="Y8">
        <f t="shared" si="6"/>
        <v>2.3371096509854508</v>
      </c>
    </row>
    <row r="9" spans="1:25" x14ac:dyDescent="0.35">
      <c r="A9" s="1" t="s">
        <v>5</v>
      </c>
      <c r="B9" s="1"/>
      <c r="C9" s="1"/>
      <c r="D9" s="3">
        <v>615.20000000000005</v>
      </c>
      <c r="E9" s="1"/>
      <c r="F9" s="3">
        <v>240.6</v>
      </c>
      <c r="G9" s="1"/>
      <c r="H9" s="2">
        <v>1172</v>
      </c>
      <c r="I9" s="1"/>
      <c r="J9" s="3">
        <v>734.7</v>
      </c>
      <c r="K9" s="1"/>
      <c r="L9" s="2">
        <v>3483</v>
      </c>
      <c r="M9" s="1"/>
      <c r="P9">
        <v>7</v>
      </c>
      <c r="Q9" t="s">
        <v>17</v>
      </c>
      <c r="R9" s="10">
        <f>AVERAGE(K6,L7,K8,L9)</f>
        <v>2322.75</v>
      </c>
      <c r="S9">
        <f>_xlfn.STDEV.S(K6,L7,K8,L9)</f>
        <v>1098.1725350174565</v>
      </c>
      <c r="T9" s="10">
        <f>AVERAGE(K18,L19,K20,L21)</f>
        <v>1032.2249999999999</v>
      </c>
      <c r="U9">
        <f>_xlfn.STDEV.S(K18,L19,K20,L21)</f>
        <v>511.72242720052856</v>
      </c>
      <c r="V9">
        <f>AVERAGE(K30,L31,K32,L33)</f>
        <v>2.5063809539264517</v>
      </c>
      <c r="W9">
        <f t="shared" si="1"/>
        <v>1.7169995148492709</v>
      </c>
      <c r="X9">
        <f t="shared" si="0"/>
        <v>4.7660495693809324</v>
      </c>
      <c r="Y9">
        <f t="shared" si="6"/>
        <v>5.1614178645484223</v>
      </c>
    </row>
    <row r="10" spans="1:25" x14ac:dyDescent="0.35">
      <c r="A10" s="1" t="s">
        <v>6</v>
      </c>
      <c r="B10" s="1"/>
      <c r="C10" s="2">
        <v>2144</v>
      </c>
      <c r="D10" s="1"/>
      <c r="E10" s="2">
        <v>3390</v>
      </c>
      <c r="F10" s="1"/>
      <c r="G10" s="2">
        <v>2973</v>
      </c>
      <c r="H10" s="1"/>
      <c r="I10" s="2">
        <v>2590</v>
      </c>
      <c r="J10" s="1"/>
      <c r="K10" s="1"/>
      <c r="L10" s="1"/>
      <c r="M10" s="1"/>
    </row>
    <row r="11" spans="1:25" x14ac:dyDescent="0.35">
      <c r="A11" s="1" t="s">
        <v>7</v>
      </c>
      <c r="B11" s="1"/>
      <c r="C11" s="1"/>
      <c r="D11" s="2">
        <v>1452</v>
      </c>
      <c r="E11" s="1"/>
      <c r="F11" s="3">
        <v>807.9</v>
      </c>
      <c r="G11" s="1"/>
      <c r="H11" s="3">
        <v>697.9</v>
      </c>
      <c r="I11" s="1"/>
      <c r="J11" s="2">
        <v>2379</v>
      </c>
      <c r="K11" s="1"/>
      <c r="L11" s="1"/>
      <c r="M11" s="1"/>
    </row>
    <row r="12" spans="1:25" x14ac:dyDescent="0.35">
      <c r="A12" s="1" t="s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5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5" spans="1:25" x14ac:dyDescent="0.35">
      <c r="A15" s="8" t="s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25" x14ac:dyDescent="0.35">
      <c r="A16" s="8"/>
      <c r="B16" s="6">
        <v>1</v>
      </c>
      <c r="C16" s="6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  <c r="I16" s="6">
        <v>8</v>
      </c>
      <c r="J16" s="6">
        <v>9</v>
      </c>
      <c r="K16" s="6">
        <v>10</v>
      </c>
      <c r="L16" s="6">
        <v>11</v>
      </c>
      <c r="M16" s="6">
        <v>12</v>
      </c>
    </row>
    <row r="17" spans="1:13" x14ac:dyDescent="0.35">
      <c r="A17" s="5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35">
      <c r="A18" s="5" t="s">
        <v>2</v>
      </c>
      <c r="B18" s="5"/>
      <c r="C18" s="7">
        <v>850.4</v>
      </c>
      <c r="D18" s="5"/>
      <c r="E18" s="6">
        <v>1661</v>
      </c>
      <c r="F18" s="5"/>
      <c r="G18" s="7">
        <v>940.7</v>
      </c>
      <c r="H18" s="5"/>
      <c r="I18" s="6">
        <v>1655</v>
      </c>
      <c r="J18" s="5"/>
      <c r="K18" s="7">
        <v>671.2</v>
      </c>
      <c r="L18" s="5"/>
      <c r="M18" s="5"/>
    </row>
    <row r="19" spans="1:13" x14ac:dyDescent="0.35">
      <c r="A19" s="5" t="s">
        <v>3</v>
      </c>
      <c r="B19" s="5"/>
      <c r="C19" s="5"/>
      <c r="D19" s="7">
        <v>855.9</v>
      </c>
      <c r="E19" s="5"/>
      <c r="F19" s="7">
        <v>637.1</v>
      </c>
      <c r="G19" s="5"/>
      <c r="H19" s="7">
        <v>816.3</v>
      </c>
      <c r="I19" s="5"/>
      <c r="J19" s="7">
        <v>939.5</v>
      </c>
      <c r="K19" s="5"/>
      <c r="L19" s="6">
        <v>1419</v>
      </c>
      <c r="M19" s="5"/>
    </row>
    <row r="20" spans="1:13" x14ac:dyDescent="0.35">
      <c r="A20" s="5" t="s">
        <v>4</v>
      </c>
      <c r="B20" s="5"/>
      <c r="C20" s="6">
        <v>1081</v>
      </c>
      <c r="D20" s="5"/>
      <c r="E20" s="7">
        <v>784.9</v>
      </c>
      <c r="F20" s="5"/>
      <c r="G20" s="7">
        <v>950.3</v>
      </c>
      <c r="H20" s="5"/>
      <c r="I20" s="7">
        <v>814</v>
      </c>
      <c r="J20" s="5"/>
      <c r="K20" s="7">
        <v>516.70000000000005</v>
      </c>
      <c r="L20" s="5"/>
      <c r="M20" s="5"/>
    </row>
    <row r="21" spans="1:13" x14ac:dyDescent="0.35">
      <c r="A21" s="5" t="s">
        <v>5</v>
      </c>
      <c r="B21" s="5"/>
      <c r="C21" s="5"/>
      <c r="D21" s="6">
        <v>1393</v>
      </c>
      <c r="E21" s="5"/>
      <c r="F21" s="7">
        <v>872.2</v>
      </c>
      <c r="G21" s="5"/>
      <c r="H21" s="6">
        <v>1484</v>
      </c>
      <c r="I21" s="5"/>
      <c r="J21" s="7">
        <v>861.7</v>
      </c>
      <c r="K21" s="5"/>
      <c r="L21" s="6">
        <v>1522</v>
      </c>
      <c r="M21" s="5"/>
    </row>
    <row r="22" spans="1:13" x14ac:dyDescent="0.35">
      <c r="A22" s="5" t="s">
        <v>6</v>
      </c>
      <c r="B22" s="5"/>
      <c r="C22" s="7">
        <v>947.3</v>
      </c>
      <c r="D22" s="5"/>
      <c r="E22" s="6">
        <v>1238</v>
      </c>
      <c r="F22" s="5"/>
      <c r="G22" s="7">
        <v>753.4</v>
      </c>
      <c r="H22" s="5"/>
      <c r="I22" s="6">
        <v>1634</v>
      </c>
      <c r="J22" s="5"/>
      <c r="K22" s="5"/>
      <c r="L22" s="5"/>
      <c r="M22" s="5"/>
    </row>
    <row r="23" spans="1:13" x14ac:dyDescent="0.35">
      <c r="A23" s="5" t="s">
        <v>7</v>
      </c>
      <c r="B23" s="5"/>
      <c r="C23" s="5"/>
      <c r="D23" s="6">
        <v>1012</v>
      </c>
      <c r="E23" s="5"/>
      <c r="F23" s="7">
        <v>855.9</v>
      </c>
      <c r="G23" s="5"/>
      <c r="H23" s="7">
        <v>892.8</v>
      </c>
      <c r="I23" s="5"/>
      <c r="J23" s="6">
        <v>2856</v>
      </c>
      <c r="K23" s="5"/>
      <c r="L23" s="5"/>
      <c r="M23" s="5"/>
    </row>
    <row r="24" spans="1:13" x14ac:dyDescent="0.35">
      <c r="A24" s="5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7" spans="1:13" x14ac:dyDescent="0.35">
      <c r="A27" s="9" t="s">
        <v>11</v>
      </c>
    </row>
    <row r="28" spans="1:13" x14ac:dyDescent="0.35">
      <c r="B28" s="2">
        <v>1</v>
      </c>
      <c r="C28" s="2">
        <v>2</v>
      </c>
      <c r="D28" s="2">
        <v>3</v>
      </c>
      <c r="E28" s="2">
        <v>4</v>
      </c>
      <c r="F28" s="2">
        <v>5</v>
      </c>
      <c r="G28" s="2">
        <v>6</v>
      </c>
      <c r="H28" s="2">
        <v>7</v>
      </c>
      <c r="I28" s="2">
        <v>8</v>
      </c>
      <c r="J28" s="2">
        <v>9</v>
      </c>
      <c r="K28" s="2">
        <v>10</v>
      </c>
      <c r="L28" s="2">
        <v>11</v>
      </c>
      <c r="M28" s="2">
        <v>12</v>
      </c>
    </row>
    <row r="29" spans="1:13" x14ac:dyDescent="0.35">
      <c r="A29" s="1" t="s">
        <v>1</v>
      </c>
    </row>
    <row r="30" spans="1:13" x14ac:dyDescent="0.35">
      <c r="A30" s="1" t="s">
        <v>2</v>
      </c>
      <c r="C30">
        <f>C6/C18</f>
        <v>0.28363123236124177</v>
      </c>
      <c r="E30">
        <f>E6/E18</f>
        <v>0.28338350391330525</v>
      </c>
      <c r="G30">
        <f>G6/G18</f>
        <v>0.65313064739024129</v>
      </c>
      <c r="I30">
        <f>I6/I18</f>
        <v>0.88338368580060422</v>
      </c>
      <c r="K30">
        <f>K6/K18</f>
        <v>4.4115017878426697</v>
      </c>
    </row>
    <row r="31" spans="1:13" x14ac:dyDescent="0.35">
      <c r="A31" s="1" t="s">
        <v>3</v>
      </c>
      <c r="D31">
        <f>D7/D19</f>
        <v>0.40612221053861436</v>
      </c>
      <c r="F31">
        <f>F7/F19</f>
        <v>0.77460367289279541</v>
      </c>
      <c r="H31">
        <f>H7/H19</f>
        <v>1.307117481318143</v>
      </c>
      <c r="J31">
        <f>J7/J19</f>
        <v>0.92059606173496533</v>
      </c>
      <c r="L31">
        <f>L7/L19</f>
        <v>1.2508809020436928</v>
      </c>
    </row>
    <row r="32" spans="1:13" x14ac:dyDescent="0.35">
      <c r="A32" s="1" t="s">
        <v>4</v>
      </c>
      <c r="C32">
        <f>C8/C20</f>
        <v>0.50212765957446803</v>
      </c>
      <c r="E32">
        <f>E8/E20</f>
        <v>1.451140272646197</v>
      </c>
      <c r="G32">
        <f>G8/G20</f>
        <v>2.4939492791749975</v>
      </c>
      <c r="I32">
        <f>I8/I20</f>
        <v>2.5368550368550369</v>
      </c>
      <c r="K32">
        <f>K8/K20</f>
        <v>2.0747048577511125</v>
      </c>
    </row>
    <row r="33" spans="1:12" x14ac:dyDescent="0.35">
      <c r="A33" s="1" t="s">
        <v>5</v>
      </c>
      <c r="D33">
        <f>D9/D21</f>
        <v>0.44163675520459444</v>
      </c>
      <c r="F33">
        <f>F9/F21</f>
        <v>0.27585416188947487</v>
      </c>
      <c r="H33">
        <f>H9/H21</f>
        <v>0.78975741239892183</v>
      </c>
      <c r="J33">
        <f>J9/J21</f>
        <v>0.85261692004177791</v>
      </c>
      <c r="L33">
        <f>L9/L21</f>
        <v>2.288436268068331</v>
      </c>
    </row>
    <row r="34" spans="1:12" x14ac:dyDescent="0.35">
      <c r="A34" s="1" t="s">
        <v>6</v>
      </c>
      <c r="C34">
        <f>C10/C22</f>
        <v>2.2632745698300436</v>
      </c>
      <c r="E34">
        <f>E10/E22</f>
        <v>2.7382875605815831</v>
      </c>
      <c r="G34">
        <f>G10/G22</f>
        <v>3.9461109636315372</v>
      </c>
      <c r="I34">
        <f>I10/I22</f>
        <v>1.5850673194614444</v>
      </c>
    </row>
    <row r="35" spans="1:12" x14ac:dyDescent="0.35">
      <c r="A35" s="1" t="s">
        <v>7</v>
      </c>
      <c r="D35">
        <f>D11/D23</f>
        <v>1.4347826086956521</v>
      </c>
      <c r="F35">
        <f>F11/F23</f>
        <v>0.94391868208902907</v>
      </c>
      <c r="H35">
        <f>H11/H23</f>
        <v>0.78169802867383509</v>
      </c>
      <c r="J35">
        <f>J11/J23</f>
        <v>0.83298319327731096</v>
      </c>
    </row>
    <row r="36" spans="1:12" x14ac:dyDescent="0.35">
      <c r="A36" s="1" t="s">
        <v>8</v>
      </c>
    </row>
  </sheetData>
  <mergeCells count="1">
    <mergeCell ref="P1:Q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FC3FE-F411-4B0F-AC44-DCC620BB82FC}">
  <dimension ref="A1:Y36"/>
  <sheetViews>
    <sheetView zoomScale="70" zoomScaleNormal="70" workbookViewId="0">
      <selection activeCell="X3" sqref="X3"/>
    </sheetView>
  </sheetViews>
  <sheetFormatPr defaultRowHeight="14.5" x14ac:dyDescent="0.35"/>
  <cols>
    <col min="1" max="3" width="8.7265625" customWidth="1"/>
    <col min="17" max="17" width="16.81640625" customWidth="1"/>
  </cols>
  <sheetData>
    <row r="1" spans="1:25" x14ac:dyDescent="0.35">
      <c r="A1" t="s">
        <v>32</v>
      </c>
      <c r="P1" s="42" t="s">
        <v>12</v>
      </c>
      <c r="Q1" s="42"/>
      <c r="R1" t="s">
        <v>21</v>
      </c>
      <c r="S1" t="s">
        <v>22</v>
      </c>
      <c r="T1" t="s">
        <v>21</v>
      </c>
      <c r="U1" t="s">
        <v>22</v>
      </c>
      <c r="V1" t="s">
        <v>21</v>
      </c>
      <c r="W1" t="s">
        <v>22</v>
      </c>
      <c r="X1" t="s">
        <v>21</v>
      </c>
      <c r="Y1" t="s">
        <v>22</v>
      </c>
    </row>
    <row r="2" spans="1:25" x14ac:dyDescent="0.35">
      <c r="R2" t="s">
        <v>9</v>
      </c>
      <c r="S2" t="s">
        <v>9</v>
      </c>
      <c r="T2" t="s">
        <v>10</v>
      </c>
      <c r="U2" t="s">
        <v>10</v>
      </c>
      <c r="V2" t="s">
        <v>23</v>
      </c>
      <c r="W2" t="s">
        <v>23</v>
      </c>
      <c r="X2" t="s">
        <v>24</v>
      </c>
      <c r="Y2" t="s">
        <v>25</v>
      </c>
    </row>
    <row r="3" spans="1:25" x14ac:dyDescent="0.35">
      <c r="A3" s="4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>
        <v>1</v>
      </c>
      <c r="Q3" t="s">
        <v>13</v>
      </c>
      <c r="R3" s="10">
        <f>AVERAGE(C6,E6,G6,I6)</f>
        <v>510.625</v>
      </c>
      <c r="S3">
        <f>_xlfn.STDEV.S(C6,E6,G6,I6)</f>
        <v>152.63578381231562</v>
      </c>
      <c r="T3" s="10">
        <f>AVERAGE(C18,E18,G18,I18)</f>
        <v>1041.375</v>
      </c>
      <c r="U3">
        <f>_xlfn.STDEV.S(C18,E18,G18,I18)</f>
        <v>631.55355737525008</v>
      </c>
      <c r="V3">
        <f>AVERAGE(C30,E30,G30,I30)</f>
        <v>0.59939358758856887</v>
      </c>
      <c r="W3">
        <f>SQRT((S3/R3)^2+(U3/T3)^2)*V3</f>
        <v>0.40526635679849504</v>
      </c>
      <c r="X3">
        <f t="shared" ref="X3:X9" si="0">V3/$V$3</f>
        <v>1</v>
      </c>
      <c r="Y3">
        <f>SQRT((W3/V3)^2+($W$3/$V$3)^2)*X3</f>
        <v>0.9561883710897674</v>
      </c>
    </row>
    <row r="4" spans="1:25" x14ac:dyDescent="0.35">
      <c r="A4" s="4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P4">
        <v>2</v>
      </c>
      <c r="Q4" t="s">
        <v>14</v>
      </c>
      <c r="R4" s="10">
        <f>AVERAGE(D7,F7,H7,J7)</f>
        <v>782.5</v>
      </c>
      <c r="S4">
        <f>_xlfn.STDEV.S(D7,F7,H7,J7)</f>
        <v>349.88890617832766</v>
      </c>
      <c r="T4" s="10">
        <f>AVERAGE(D19,F19,H19,J19)</f>
        <v>912.87499999999989</v>
      </c>
      <c r="U4">
        <f>_xlfn.STDEV.S(D19,F19,H19,J19)</f>
        <v>445.3653285038402</v>
      </c>
      <c r="V4">
        <f>AVERAGE(D31,F31,H31,J31)</f>
        <v>0.92184818633122512</v>
      </c>
      <c r="W4">
        <f t="shared" ref="W4:W9" si="1">SQRT((S4/R4)^2+(U4/T4)^2)*V4</f>
        <v>0.61006190514132974</v>
      </c>
      <c r="X4">
        <f t="shared" si="0"/>
        <v>1.53796804874061</v>
      </c>
      <c r="Y4">
        <f>SQRT((W4/V4)^2+($W$3/$V$3)^2)*X4</f>
        <v>1.4550694573376957</v>
      </c>
    </row>
    <row r="5" spans="1:25" x14ac:dyDescent="0.35">
      <c r="A5" s="1" t="s">
        <v>1</v>
      </c>
      <c r="B5" s="1"/>
      <c r="M5" s="1"/>
      <c r="P5">
        <v>3</v>
      </c>
      <c r="Q5" t="s">
        <v>15</v>
      </c>
      <c r="R5" s="10">
        <f t="shared" ref="R5:R7" si="2">AVERAGE(C8,E8,G8,I8)</f>
        <v>421.04999999999995</v>
      </c>
      <c r="S5">
        <f t="shared" ref="S5:S7" si="3">_xlfn.STDEV.S(C8,E8,G8,I8)</f>
        <v>124.06746820446821</v>
      </c>
      <c r="T5" s="10">
        <f t="shared" ref="T5:T7" si="4">AVERAGE(C20,E20,G20,I20)</f>
        <v>1422.4</v>
      </c>
      <c r="U5">
        <f t="shared" ref="U5:U7" si="5">_xlfn.STDEV.S(C20,E20,G20,I20)</f>
        <v>575.84752611549266</v>
      </c>
      <c r="V5">
        <f>AVERAGE(C32,E32,G32,I32)</f>
        <v>0.31736583986357653</v>
      </c>
      <c r="W5">
        <f t="shared" si="1"/>
        <v>0.15891218967580781</v>
      </c>
      <c r="X5">
        <f t="shared" si="0"/>
        <v>0.52947820336279661</v>
      </c>
      <c r="Y5">
        <f t="shared" ref="Y5:Y9" si="6">SQRT((W5/V5)^2+($W$3/$V$3)^2)*X5</f>
        <v>0.44547686857688384</v>
      </c>
    </row>
    <row r="6" spans="1:25" x14ac:dyDescent="0.35">
      <c r="A6" s="1" t="s">
        <v>2</v>
      </c>
      <c r="B6" s="1"/>
      <c r="C6" s="13">
        <v>578.4</v>
      </c>
      <c r="E6" s="13">
        <v>478</v>
      </c>
      <c r="G6" s="13">
        <v>314.7</v>
      </c>
      <c r="I6" s="13">
        <v>671.4</v>
      </c>
      <c r="K6" s="13">
        <v>163.6</v>
      </c>
      <c r="M6" s="1"/>
      <c r="P6">
        <v>4</v>
      </c>
      <c r="Q6" t="s">
        <v>19</v>
      </c>
      <c r="R6" s="10">
        <f>AVERAGE(D9,F9,H9,J9)</f>
        <v>631.57500000000005</v>
      </c>
      <c r="S6">
        <f>_xlfn.STDEV.S(D9,F9,H9,J9)</f>
        <v>124.1153865025065</v>
      </c>
      <c r="T6" s="10">
        <f>AVERAGE(D21,F21,H21,J21)</f>
        <v>1323.9</v>
      </c>
      <c r="U6">
        <f>_xlfn.STDEV.S(D21,F21,H21,J21)</f>
        <v>643.80818054241354</v>
      </c>
      <c r="V6">
        <f>AVERAGE(D33,F33,H33,J33)</f>
        <v>0.52449898687592555</v>
      </c>
      <c r="W6">
        <f t="shared" si="1"/>
        <v>0.27510134238392803</v>
      </c>
      <c r="X6">
        <f t="shared" si="0"/>
        <v>0.8750493794670825</v>
      </c>
      <c r="Y6">
        <f t="shared" si="6"/>
        <v>0.74879463698994742</v>
      </c>
    </row>
    <row r="7" spans="1:25" x14ac:dyDescent="0.35">
      <c r="A7" s="1" t="s">
        <v>3</v>
      </c>
      <c r="B7" s="1"/>
      <c r="D7" s="14">
        <v>1303</v>
      </c>
      <c r="F7" s="13">
        <v>663.6</v>
      </c>
      <c r="H7" s="13">
        <v>609.70000000000005</v>
      </c>
      <c r="J7" s="13">
        <v>553.70000000000005</v>
      </c>
      <c r="L7" s="13">
        <v>172</v>
      </c>
      <c r="M7" s="1"/>
      <c r="P7">
        <v>5</v>
      </c>
      <c r="Q7" t="s">
        <v>16</v>
      </c>
      <c r="R7" s="10">
        <f t="shared" si="2"/>
        <v>681.09999999999991</v>
      </c>
      <c r="S7">
        <f t="shared" si="3"/>
        <v>38.679796621319824</v>
      </c>
      <c r="T7" s="10">
        <f t="shared" si="4"/>
        <v>1055.55</v>
      </c>
      <c r="U7">
        <f t="shared" si="5"/>
        <v>228.035984002525</v>
      </c>
      <c r="V7">
        <f>AVERAGE(C34,E34,G34,I34)</f>
        <v>0.66428892721470112</v>
      </c>
      <c r="W7">
        <f t="shared" si="1"/>
        <v>0.14838547089660853</v>
      </c>
      <c r="X7">
        <f t="shared" si="0"/>
        <v>1.10826832480343</v>
      </c>
      <c r="Y7">
        <f t="shared" si="6"/>
        <v>0.78916521774761483</v>
      </c>
    </row>
    <row r="8" spans="1:25" x14ac:dyDescent="0.35">
      <c r="A8" s="1" t="s">
        <v>4</v>
      </c>
      <c r="B8" s="1"/>
      <c r="C8" s="13">
        <v>534.4</v>
      </c>
      <c r="E8" s="13">
        <v>494.6</v>
      </c>
      <c r="G8" s="13">
        <v>255.3</v>
      </c>
      <c r="I8" s="13">
        <v>399.9</v>
      </c>
      <c r="K8" s="13">
        <v>202.3</v>
      </c>
      <c r="M8" s="1"/>
      <c r="P8">
        <v>6</v>
      </c>
      <c r="Q8" t="s">
        <v>18</v>
      </c>
      <c r="R8" s="10">
        <f>AVERAGE(D11,F11,H11,J11)</f>
        <v>747.07500000000005</v>
      </c>
      <c r="S8">
        <f>_xlfn.STDEV.S(D11,F11,H11,J11)</f>
        <v>85.823360262032779</v>
      </c>
      <c r="T8" s="10">
        <f>AVERAGE(D23,F23,H23,J23)</f>
        <v>1007.7</v>
      </c>
      <c r="U8">
        <f>_xlfn.STDEV.S(D23,F23,H23,J23)</f>
        <v>312.22037089209908</v>
      </c>
      <c r="V8">
        <f>AVERAGE(D35,F35,H35,J35)</f>
        <v>0.79267838948444236</v>
      </c>
      <c r="W8">
        <f t="shared" si="1"/>
        <v>0.26193761037472185</v>
      </c>
      <c r="X8">
        <f t="shared" si="0"/>
        <v>1.3224672500643209</v>
      </c>
      <c r="Y8">
        <f t="shared" si="6"/>
        <v>0.99523268394695352</v>
      </c>
    </row>
    <row r="9" spans="1:25" x14ac:dyDescent="0.35">
      <c r="A9" s="1" t="s">
        <v>5</v>
      </c>
      <c r="B9" s="1"/>
      <c r="D9" s="13">
        <v>804.1</v>
      </c>
      <c r="F9" s="13">
        <v>598.4</v>
      </c>
      <c r="H9" s="13">
        <v>508.8</v>
      </c>
      <c r="J9" s="13">
        <v>615</v>
      </c>
      <c r="L9" s="13">
        <v>213.9</v>
      </c>
      <c r="M9" s="1"/>
      <c r="P9">
        <v>7</v>
      </c>
      <c r="Q9" t="s">
        <v>17</v>
      </c>
      <c r="R9" s="10">
        <f>AVERAGE(K6,L7,K8,L9)</f>
        <v>187.95000000000002</v>
      </c>
      <c r="S9">
        <f>_xlfn.STDEV.S(K6,L7,K8,L9)</f>
        <v>23.990623168229465</v>
      </c>
      <c r="T9" s="10">
        <f>AVERAGE(K18,L19,K20,L21)</f>
        <v>410.52499999999998</v>
      </c>
      <c r="U9">
        <f>_xlfn.STDEV.S(K18,L19,K20,L21)</f>
        <v>180.57713725718435</v>
      </c>
      <c r="V9">
        <f>AVERAGE(K30,L31,K32,L33)</f>
        <v>0.52220378312938254</v>
      </c>
      <c r="W9">
        <f t="shared" si="1"/>
        <v>0.23917700452948895</v>
      </c>
      <c r="X9">
        <f t="shared" si="0"/>
        <v>0.87122016975568584</v>
      </c>
      <c r="Y9">
        <f t="shared" si="6"/>
        <v>0.71148639784142487</v>
      </c>
    </row>
    <row r="10" spans="1:25" x14ac:dyDescent="0.35">
      <c r="A10" s="1" t="s">
        <v>6</v>
      </c>
      <c r="B10" s="1"/>
      <c r="C10" s="13">
        <v>679.4</v>
      </c>
      <c r="E10" s="13">
        <v>681.1</v>
      </c>
      <c r="G10" s="13">
        <v>634.6</v>
      </c>
      <c r="I10" s="13">
        <v>729.3</v>
      </c>
      <c r="M10" s="1"/>
    </row>
    <row r="11" spans="1:25" x14ac:dyDescent="0.35">
      <c r="A11" s="1" t="s">
        <v>7</v>
      </c>
      <c r="B11" s="1"/>
      <c r="D11" s="13">
        <v>748.4</v>
      </c>
      <c r="F11" s="13">
        <v>639.6</v>
      </c>
      <c r="H11" s="13">
        <v>750.6</v>
      </c>
      <c r="J11" s="13">
        <v>849.7</v>
      </c>
      <c r="M11" s="1"/>
    </row>
    <row r="12" spans="1:25" x14ac:dyDescent="0.35">
      <c r="A12" s="1" t="s">
        <v>8</v>
      </c>
      <c r="B12" s="1"/>
      <c r="M12" s="1"/>
    </row>
    <row r="13" spans="1:25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5" spans="1:25" x14ac:dyDescent="0.35">
      <c r="A15" s="8" t="s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25" x14ac:dyDescent="0.35">
      <c r="A16" s="8"/>
      <c r="B16" s="6">
        <v>1</v>
      </c>
      <c r="C16" s="6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  <c r="I16" s="6">
        <v>8</v>
      </c>
      <c r="J16" s="6">
        <v>9</v>
      </c>
      <c r="K16" s="6">
        <v>10</v>
      </c>
      <c r="L16" s="6">
        <v>11</v>
      </c>
      <c r="M16" s="6">
        <v>12</v>
      </c>
    </row>
    <row r="17" spans="1:13" x14ac:dyDescent="0.35">
      <c r="A17" s="5" t="s">
        <v>1</v>
      </c>
      <c r="B17" s="5"/>
      <c r="M17" s="5"/>
    </row>
    <row r="18" spans="1:13" x14ac:dyDescent="0.35">
      <c r="A18" s="5" t="s">
        <v>2</v>
      </c>
      <c r="B18" s="5"/>
      <c r="C18" s="14">
        <v>1886</v>
      </c>
      <c r="E18" s="14">
        <v>1138</v>
      </c>
      <c r="G18" s="13">
        <v>446.5</v>
      </c>
      <c r="I18" s="13">
        <v>695</v>
      </c>
      <c r="K18" s="13">
        <v>204.8</v>
      </c>
      <c r="M18" s="5"/>
    </row>
    <row r="19" spans="1:13" x14ac:dyDescent="0.35">
      <c r="A19" s="5" t="s">
        <v>3</v>
      </c>
      <c r="B19" s="5"/>
      <c r="D19" s="14">
        <v>1485</v>
      </c>
      <c r="F19" s="13">
        <v>952.2</v>
      </c>
      <c r="H19" s="13">
        <v>806.2</v>
      </c>
      <c r="J19" s="13">
        <v>408.1</v>
      </c>
      <c r="L19" s="13">
        <v>313</v>
      </c>
      <c r="M19" s="5"/>
    </row>
    <row r="20" spans="1:13" x14ac:dyDescent="0.35">
      <c r="A20" s="5" t="s">
        <v>4</v>
      </c>
      <c r="B20" s="5"/>
      <c r="C20" s="14">
        <v>1883</v>
      </c>
      <c r="E20" s="14">
        <v>1947</v>
      </c>
      <c r="G20" s="14">
        <v>1035</v>
      </c>
      <c r="I20" s="13">
        <v>824.6</v>
      </c>
      <c r="K20" s="13">
        <v>564.4</v>
      </c>
      <c r="M20" s="5"/>
    </row>
    <row r="21" spans="1:13" x14ac:dyDescent="0.35">
      <c r="A21" s="5" t="s">
        <v>5</v>
      </c>
      <c r="B21" s="5"/>
      <c r="D21" s="14">
        <v>2243</v>
      </c>
      <c r="F21" s="13">
        <v>850</v>
      </c>
      <c r="H21" s="13">
        <v>907.6</v>
      </c>
      <c r="J21" s="14">
        <v>1295</v>
      </c>
      <c r="L21" s="13">
        <v>559.9</v>
      </c>
      <c r="M21" s="5"/>
    </row>
    <row r="22" spans="1:13" x14ac:dyDescent="0.35">
      <c r="A22" s="5" t="s">
        <v>6</v>
      </c>
      <c r="B22" s="5"/>
      <c r="C22" s="14">
        <v>1337</v>
      </c>
      <c r="E22" s="13">
        <v>871.2</v>
      </c>
      <c r="G22" s="13">
        <v>869</v>
      </c>
      <c r="I22" s="14">
        <v>1145</v>
      </c>
      <c r="M22" s="5"/>
    </row>
    <row r="23" spans="1:13" x14ac:dyDescent="0.35">
      <c r="A23" s="5" t="s">
        <v>7</v>
      </c>
      <c r="B23" s="5"/>
      <c r="D23" s="14">
        <v>1004</v>
      </c>
      <c r="F23" s="13">
        <v>577.79999999999995</v>
      </c>
      <c r="H23" s="14">
        <v>1307</v>
      </c>
      <c r="J23" s="14">
        <v>1142</v>
      </c>
      <c r="M23" s="5"/>
    </row>
    <row r="24" spans="1:13" x14ac:dyDescent="0.35">
      <c r="A24" s="5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7" spans="1:13" x14ac:dyDescent="0.35">
      <c r="A27" s="9" t="s">
        <v>11</v>
      </c>
    </row>
    <row r="28" spans="1:13" x14ac:dyDescent="0.35">
      <c r="B28" s="2">
        <v>1</v>
      </c>
      <c r="C28" s="2">
        <v>2</v>
      </c>
      <c r="D28" s="2">
        <v>3</v>
      </c>
      <c r="E28" s="2">
        <v>4</v>
      </c>
      <c r="F28" s="2">
        <v>5</v>
      </c>
      <c r="G28" s="2">
        <v>6</v>
      </c>
      <c r="H28" s="2">
        <v>7</v>
      </c>
      <c r="I28" s="2">
        <v>8</v>
      </c>
      <c r="J28" s="2">
        <v>9</v>
      </c>
      <c r="K28" s="2">
        <v>10</v>
      </c>
      <c r="L28" s="2">
        <v>11</v>
      </c>
      <c r="M28" s="2">
        <v>12</v>
      </c>
    </row>
    <row r="29" spans="1:13" x14ac:dyDescent="0.35">
      <c r="A29" s="1" t="s">
        <v>1</v>
      </c>
    </row>
    <row r="30" spans="1:13" x14ac:dyDescent="0.35">
      <c r="A30" s="1" t="s">
        <v>2</v>
      </c>
      <c r="C30">
        <f>C6/C18</f>
        <v>0.30668080593849417</v>
      </c>
      <c r="E30">
        <f>E6/E18</f>
        <v>0.42003514938488579</v>
      </c>
      <c r="G30">
        <f>G6/G18</f>
        <v>0.70481522956326981</v>
      </c>
      <c r="I30">
        <f>I6/I18</f>
        <v>0.96604316546762592</v>
      </c>
      <c r="K30">
        <f>K6/K18</f>
        <v>0.79882812499999989</v>
      </c>
    </row>
    <row r="31" spans="1:13" x14ac:dyDescent="0.35">
      <c r="A31" s="1" t="s">
        <v>3</v>
      </c>
      <c r="D31">
        <f>D7/D19</f>
        <v>0.87744107744107747</v>
      </c>
      <c r="F31">
        <f>F7/F19</f>
        <v>0.69691241335853815</v>
      </c>
      <c r="H31">
        <f>H7/H19</f>
        <v>0.75626395435375837</v>
      </c>
      <c r="J31">
        <f>J7/J19</f>
        <v>1.3567753001715266</v>
      </c>
      <c r="L31">
        <f>L7/L19</f>
        <v>0.54952076677316297</v>
      </c>
    </row>
    <row r="32" spans="1:13" x14ac:dyDescent="0.35">
      <c r="A32" s="1" t="s">
        <v>4</v>
      </c>
      <c r="C32">
        <f>C8/C20</f>
        <v>0.28380244291024959</v>
      </c>
      <c r="E32">
        <f>E8/E20</f>
        <v>0.25403184386235234</v>
      </c>
      <c r="G32">
        <f>G8/G20</f>
        <v>0.24666666666666667</v>
      </c>
      <c r="I32">
        <f>I8/I20</f>
        <v>0.48496240601503754</v>
      </c>
      <c r="K32">
        <f>K8/K20</f>
        <v>0.35843373493975905</v>
      </c>
    </row>
    <row r="33" spans="1:12" x14ac:dyDescent="0.35">
      <c r="A33" s="1" t="s">
        <v>5</v>
      </c>
      <c r="D33">
        <f>D9/D21</f>
        <v>0.35849308961212661</v>
      </c>
      <c r="F33">
        <f>F9/F21</f>
        <v>0.70399999999999996</v>
      </c>
      <c r="H33">
        <f>H9/H21</f>
        <v>0.56059938298810053</v>
      </c>
      <c r="J33">
        <f>J9/J21</f>
        <v>0.4749034749034749</v>
      </c>
      <c r="L33">
        <f>L9/L21</f>
        <v>0.38203250580460801</v>
      </c>
    </row>
    <row r="34" spans="1:12" x14ac:dyDescent="0.35">
      <c r="A34" s="1" t="s">
        <v>6</v>
      </c>
      <c r="C34">
        <f>C10/C22</f>
        <v>0.50815258040388933</v>
      </c>
      <c r="E34">
        <f>E10/E22</f>
        <v>0.78179522497704312</v>
      </c>
      <c r="G34">
        <f>G10/G22</f>
        <v>0.73026467203682399</v>
      </c>
      <c r="I34">
        <f>I10/I22</f>
        <v>0.63694323144104803</v>
      </c>
    </row>
    <row r="35" spans="1:12" x14ac:dyDescent="0.35">
      <c r="A35" s="1" t="s">
        <v>7</v>
      </c>
      <c r="D35">
        <f>D11/D23</f>
        <v>0.74541832669322705</v>
      </c>
      <c r="F35">
        <f>F11/F23</f>
        <v>1.1069574247144343</v>
      </c>
      <c r="H35">
        <f>H11/H23</f>
        <v>0.57429227237949509</v>
      </c>
      <c r="J35">
        <f>J11/J23</f>
        <v>0.74404553415061303</v>
      </c>
    </row>
    <row r="36" spans="1:12" x14ac:dyDescent="0.35">
      <c r="A36" s="1" t="s">
        <v>8</v>
      </c>
    </row>
  </sheetData>
  <mergeCells count="1">
    <mergeCell ref="P1:Q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0CE9-795A-4B20-9BBD-575FA4ED7968}">
  <dimension ref="A1:Y36"/>
  <sheetViews>
    <sheetView topLeftCell="A7" zoomScale="70" zoomScaleNormal="70" workbookViewId="0">
      <selection activeCell="X3" sqref="X3:Y9"/>
    </sheetView>
  </sheetViews>
  <sheetFormatPr defaultRowHeight="14.5" x14ac:dyDescent="0.35"/>
  <cols>
    <col min="1" max="3" width="8.7265625" customWidth="1"/>
    <col min="17" max="17" width="16.81640625" customWidth="1"/>
  </cols>
  <sheetData>
    <row r="1" spans="1:25" x14ac:dyDescent="0.35">
      <c r="A1" t="s">
        <v>26</v>
      </c>
      <c r="P1" s="42" t="s">
        <v>12</v>
      </c>
      <c r="Q1" s="42"/>
      <c r="R1" t="s">
        <v>21</v>
      </c>
      <c r="S1" t="s">
        <v>22</v>
      </c>
      <c r="T1" t="s">
        <v>21</v>
      </c>
      <c r="U1" t="s">
        <v>22</v>
      </c>
      <c r="V1" t="s">
        <v>21</v>
      </c>
      <c r="W1" t="s">
        <v>22</v>
      </c>
      <c r="X1" t="s">
        <v>21</v>
      </c>
      <c r="Y1" t="s">
        <v>22</v>
      </c>
    </row>
    <row r="2" spans="1:25" x14ac:dyDescent="0.35">
      <c r="R2" t="s">
        <v>9</v>
      </c>
      <c r="S2" t="s">
        <v>9</v>
      </c>
      <c r="T2" t="s">
        <v>10</v>
      </c>
      <c r="U2" t="s">
        <v>10</v>
      </c>
      <c r="V2" t="s">
        <v>23</v>
      </c>
      <c r="W2" t="s">
        <v>23</v>
      </c>
      <c r="X2" t="s">
        <v>24</v>
      </c>
      <c r="Y2" t="s">
        <v>25</v>
      </c>
    </row>
    <row r="3" spans="1:25" x14ac:dyDescent="0.35">
      <c r="A3" s="4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>
        <v>1</v>
      </c>
      <c r="Q3" t="s">
        <v>13</v>
      </c>
      <c r="R3" s="10">
        <f>AVERAGE(C6,E6,G6,I6)</f>
        <v>487.27500000000003</v>
      </c>
      <c r="S3">
        <f>_xlfn.STDEV.S(C6,E6,G6,I6)</f>
        <v>302.94568682631319</v>
      </c>
      <c r="T3" s="10">
        <f>AVERAGE(C18,E18,G18,I18)</f>
        <v>184.02500000000001</v>
      </c>
      <c r="U3">
        <f>_xlfn.STDEV.S(C18,E18,G18,I18)</f>
        <v>47.530928527293241</v>
      </c>
      <c r="V3">
        <f>AVERAGE(C30,E30,G30,I30)</f>
        <v>2.7549604483415715</v>
      </c>
      <c r="W3">
        <f>SQRT((S3/R3)^2+(U3/T3)^2)*V3</f>
        <v>1.8547238392030461</v>
      </c>
      <c r="X3">
        <f t="shared" ref="X3:X9" si="0">V3/$V$3</f>
        <v>1</v>
      </c>
      <c r="Y3">
        <f>SQRT((W3/V3)^2+($W$3/$V$3)^2)*X3</f>
        <v>0.9520919291006954</v>
      </c>
    </row>
    <row r="4" spans="1:25" x14ac:dyDescent="0.35">
      <c r="A4" s="16"/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P4">
        <v>2</v>
      </c>
      <c r="Q4" t="s">
        <v>14</v>
      </c>
      <c r="R4" s="10">
        <f>AVERAGE(D7,F7,H7,J7)</f>
        <v>716.89999999999986</v>
      </c>
      <c r="S4">
        <f>_xlfn.STDEV.S(D7,F7,H7,J7)</f>
        <v>129.99423064121052</v>
      </c>
      <c r="T4" s="10">
        <f>AVERAGE(D19,F19,H19,J19)</f>
        <v>353.05</v>
      </c>
      <c r="U4">
        <f>_xlfn.STDEV.S(D19,F19,H19,J19)</f>
        <v>199.93007944445648</v>
      </c>
      <c r="V4">
        <f>AVERAGE(D31,F31,H31,J31)</f>
        <v>2.330346124839096</v>
      </c>
      <c r="W4">
        <f t="shared" ref="W4:W9" si="1">SQRT((S4/R4)^2+(U4/T4)^2)*V4</f>
        <v>1.3856622475503642</v>
      </c>
      <c r="X4">
        <f t="shared" si="0"/>
        <v>0.84587280599324599</v>
      </c>
      <c r="Y4">
        <f>SQRT((W4/V4)^2+($W$3/$V$3)^2)*X4</f>
        <v>0.75978417065662562</v>
      </c>
    </row>
    <row r="5" spans="1:25" x14ac:dyDescent="0.3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P5">
        <v>3</v>
      </c>
      <c r="Q5" t="s">
        <v>15</v>
      </c>
      <c r="R5" s="10">
        <f t="shared" ref="R5:R7" si="2">AVERAGE(C8,E8,G8,I8)</f>
        <v>324.125</v>
      </c>
      <c r="S5">
        <f t="shared" ref="S5:S7" si="3">_xlfn.STDEV.S(C8,E8,G8,I8)</f>
        <v>102.06832270592088</v>
      </c>
      <c r="T5" s="10">
        <f t="shared" ref="T5:T7" si="4">AVERAGE(C20,E20,G20,I20)</f>
        <v>339.3</v>
      </c>
      <c r="U5">
        <f t="shared" ref="U5:U7" si="5">_xlfn.STDEV.S(C20,E20,G20,I20)</f>
        <v>199.07524540568409</v>
      </c>
      <c r="V5">
        <f>AVERAGE(C32,E32,G32,I32)</f>
        <v>1.0478166528927899</v>
      </c>
      <c r="W5">
        <f t="shared" si="1"/>
        <v>0.69773023322730976</v>
      </c>
      <c r="X5">
        <f t="shared" si="0"/>
        <v>0.38033818362929805</v>
      </c>
      <c r="Y5">
        <f t="shared" ref="Y5:Y9" si="6">SQRT((W5/V5)^2+($W$3/$V$3)^2)*X5</f>
        <v>0.36014802956615949</v>
      </c>
    </row>
    <row r="6" spans="1:25" x14ac:dyDescent="0.35">
      <c r="A6" s="16" t="s">
        <v>2</v>
      </c>
      <c r="B6" s="16"/>
      <c r="C6" s="18">
        <v>159.69999999999999</v>
      </c>
      <c r="D6" s="16"/>
      <c r="E6" s="18">
        <v>355.2</v>
      </c>
      <c r="F6" s="16"/>
      <c r="G6" s="18">
        <v>867</v>
      </c>
      <c r="H6" s="16"/>
      <c r="I6" s="18">
        <v>567.20000000000005</v>
      </c>
      <c r="J6" s="16"/>
      <c r="K6" s="18">
        <v>196.6</v>
      </c>
      <c r="L6" s="16"/>
      <c r="M6" s="16"/>
      <c r="P6">
        <v>4</v>
      </c>
      <c r="Q6" t="s">
        <v>19</v>
      </c>
      <c r="R6" s="10">
        <f>AVERAGE(D9,F9,H9,J9)</f>
        <v>362.84999999999997</v>
      </c>
      <c r="S6">
        <f>_xlfn.STDEV.S(D9,F9,H9,J9)</f>
        <v>191.61361294716693</v>
      </c>
      <c r="T6" s="10">
        <f>AVERAGE(D21,F21,H21,J21)</f>
        <v>282.11</v>
      </c>
      <c r="U6">
        <f>_xlfn.STDEV.S(D21,F21,H21,J21)</f>
        <v>169.57608439871464</v>
      </c>
      <c r="V6">
        <f>AVERAGE(D33,F33,H33,J33)</f>
        <v>1.4658595324911137</v>
      </c>
      <c r="W6">
        <f t="shared" si="1"/>
        <v>1.1728599087931029</v>
      </c>
      <c r="X6">
        <f t="shared" si="0"/>
        <v>0.5320800642976673</v>
      </c>
      <c r="Y6">
        <f t="shared" si="6"/>
        <v>0.5563806274419606</v>
      </c>
    </row>
    <row r="7" spans="1:25" x14ac:dyDescent="0.35">
      <c r="A7" s="16" t="s">
        <v>3</v>
      </c>
      <c r="B7" s="16"/>
      <c r="C7" s="16"/>
      <c r="D7" s="18">
        <v>696.5</v>
      </c>
      <c r="E7" s="16"/>
      <c r="F7" s="18">
        <v>904.6</v>
      </c>
      <c r="G7" s="16"/>
      <c r="H7" s="18">
        <v>610.29999999999995</v>
      </c>
      <c r="I7" s="16"/>
      <c r="J7" s="18">
        <v>656.2</v>
      </c>
      <c r="K7" s="16"/>
      <c r="L7" s="19">
        <v>86.22</v>
      </c>
      <c r="M7" s="16"/>
      <c r="P7">
        <v>5</v>
      </c>
      <c r="Q7" t="s">
        <v>16</v>
      </c>
      <c r="R7" s="10">
        <f t="shared" si="2"/>
        <v>703.3</v>
      </c>
      <c r="S7">
        <f t="shared" si="3"/>
        <v>266.46318069607048</v>
      </c>
      <c r="T7" s="10">
        <f t="shared" si="4"/>
        <v>468.42500000000001</v>
      </c>
      <c r="U7">
        <f t="shared" si="5"/>
        <v>422.71044758794409</v>
      </c>
      <c r="V7">
        <f>AVERAGE(C34,E34,G34,I34)</f>
        <v>2.3826387317232918</v>
      </c>
      <c r="W7">
        <f t="shared" si="1"/>
        <v>2.3319288432950427</v>
      </c>
      <c r="X7">
        <f t="shared" si="0"/>
        <v>0.86485406102929363</v>
      </c>
      <c r="Y7">
        <f t="shared" si="6"/>
        <v>1.027367391250438</v>
      </c>
    </row>
    <row r="8" spans="1:25" x14ac:dyDescent="0.35">
      <c r="A8" s="16" t="s">
        <v>4</v>
      </c>
      <c r="B8" s="16"/>
      <c r="C8" s="18">
        <v>252.2</v>
      </c>
      <c r="D8" s="16"/>
      <c r="E8" s="18">
        <v>472.2</v>
      </c>
      <c r="F8" s="16"/>
      <c r="G8" s="18">
        <v>261</v>
      </c>
      <c r="H8" s="16"/>
      <c r="I8" s="18">
        <v>311.10000000000002</v>
      </c>
      <c r="J8" s="16"/>
      <c r="K8" s="18">
        <v>270.60000000000002</v>
      </c>
      <c r="L8" s="16"/>
      <c r="M8" s="16"/>
      <c r="P8">
        <v>6</v>
      </c>
      <c r="Q8" t="s">
        <v>18</v>
      </c>
      <c r="R8" s="10">
        <f>AVERAGE(D11,F11,H11,J11)</f>
        <v>940.5</v>
      </c>
      <c r="S8">
        <f>_xlfn.STDEV.S(D11,F11,H11,J11)</f>
        <v>255.32038696508354</v>
      </c>
      <c r="T8" s="10">
        <f>AVERAGE(D23,F23,H23,J23)</f>
        <v>429.74249999999995</v>
      </c>
      <c r="U8">
        <f>_xlfn.STDEV.S(D23,F23,H23,J23)</f>
        <v>252.96528857730667</v>
      </c>
      <c r="V8">
        <f>AVERAGE(D35,F35,H35,J35)</f>
        <v>3.1799953342832841</v>
      </c>
      <c r="W8">
        <f t="shared" si="1"/>
        <v>2.0613612153652592</v>
      </c>
      <c r="X8">
        <f t="shared" si="0"/>
        <v>1.1542798504412557</v>
      </c>
      <c r="Y8">
        <f t="shared" si="6"/>
        <v>1.078766219201333</v>
      </c>
    </row>
    <row r="9" spans="1:25" x14ac:dyDescent="0.35">
      <c r="A9" s="16" t="s">
        <v>5</v>
      </c>
      <c r="B9" s="16"/>
      <c r="C9" s="16"/>
      <c r="D9" s="18">
        <v>295.60000000000002</v>
      </c>
      <c r="E9" s="16"/>
      <c r="F9" s="18">
        <v>534.29999999999995</v>
      </c>
      <c r="G9" s="16"/>
      <c r="H9" s="18">
        <v>498.9</v>
      </c>
      <c r="I9" s="16"/>
      <c r="J9" s="18">
        <v>122.6</v>
      </c>
      <c r="K9" s="16"/>
      <c r="L9" s="19">
        <v>85.4</v>
      </c>
      <c r="M9" s="16"/>
      <c r="P9">
        <v>7</v>
      </c>
      <c r="Q9" t="s">
        <v>17</v>
      </c>
      <c r="R9" s="10">
        <f>AVERAGE(K6,L7,K8,L9)</f>
        <v>159.70500000000001</v>
      </c>
      <c r="S9">
        <f>_xlfn.STDEV.S(K6,L7,K8,L9)</f>
        <v>90.517439019598129</v>
      </c>
      <c r="T9" s="10">
        <f>AVERAGE(K18,L19,K20,L21)</f>
        <v>149.73750000000001</v>
      </c>
      <c r="U9">
        <f>_xlfn.STDEV.S(K18,L19,K20,L21)</f>
        <v>52.659620441093139</v>
      </c>
      <c r="V9">
        <f>AVERAGE(K30,L31,K32,L33)</f>
        <v>1.141311571267519</v>
      </c>
      <c r="W9">
        <f t="shared" si="1"/>
        <v>0.76127873074155794</v>
      </c>
      <c r="X9">
        <f t="shared" si="0"/>
        <v>0.41427512033959135</v>
      </c>
      <c r="Y9">
        <f t="shared" si="6"/>
        <v>0.39261316103826399</v>
      </c>
    </row>
    <row r="10" spans="1:25" x14ac:dyDescent="0.35">
      <c r="A10" s="16" t="s">
        <v>6</v>
      </c>
      <c r="B10" s="16"/>
      <c r="C10" s="17">
        <v>1095</v>
      </c>
      <c r="D10" s="16"/>
      <c r="E10" s="18">
        <v>607.6</v>
      </c>
      <c r="F10" s="16"/>
      <c r="G10" s="18">
        <v>612.79999999999995</v>
      </c>
      <c r="H10" s="16"/>
      <c r="I10" s="18">
        <v>497.8</v>
      </c>
      <c r="J10" s="16"/>
      <c r="K10" s="16"/>
      <c r="L10" s="16"/>
      <c r="M10" s="16"/>
    </row>
    <row r="11" spans="1:25" x14ac:dyDescent="0.35">
      <c r="A11" s="16" t="s">
        <v>7</v>
      </c>
      <c r="B11" s="16"/>
      <c r="C11" s="16"/>
      <c r="D11" s="18">
        <v>904.5</v>
      </c>
      <c r="E11" s="16"/>
      <c r="F11" s="17">
        <v>1260</v>
      </c>
      <c r="G11" s="16"/>
      <c r="H11" s="18">
        <v>960</v>
      </c>
      <c r="I11" s="16"/>
      <c r="J11" s="18">
        <v>637.5</v>
      </c>
      <c r="K11" s="16"/>
      <c r="L11" s="16"/>
      <c r="M11" s="16"/>
    </row>
    <row r="12" spans="1:25" x14ac:dyDescent="0.3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25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5" spans="1:25" x14ac:dyDescent="0.35">
      <c r="A15" s="8" t="s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25" x14ac:dyDescent="0.35">
      <c r="A16" s="20"/>
      <c r="B16" s="21">
        <v>1</v>
      </c>
      <c r="C16" s="21">
        <v>2</v>
      </c>
      <c r="D16" s="21">
        <v>3</v>
      </c>
      <c r="E16" s="21">
        <v>4</v>
      </c>
      <c r="F16" s="21">
        <v>5</v>
      </c>
      <c r="G16" s="21">
        <v>6</v>
      </c>
      <c r="H16" s="21">
        <v>7</v>
      </c>
      <c r="I16" s="21">
        <v>8</v>
      </c>
      <c r="J16" s="21">
        <v>9</v>
      </c>
      <c r="K16" s="21">
        <v>10</v>
      </c>
      <c r="L16" s="21">
        <v>11</v>
      </c>
      <c r="M16" s="21">
        <v>12</v>
      </c>
    </row>
    <row r="17" spans="1:13" x14ac:dyDescent="0.35">
      <c r="A17" s="20" t="s">
        <v>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35">
      <c r="A18" s="20" t="s">
        <v>2</v>
      </c>
      <c r="B18" s="20"/>
      <c r="C18" s="22">
        <v>155.4</v>
      </c>
      <c r="D18" s="20"/>
      <c r="E18" s="22">
        <v>176.2</v>
      </c>
      <c r="F18" s="20"/>
      <c r="G18" s="22">
        <v>151.1</v>
      </c>
      <c r="H18" s="20"/>
      <c r="I18" s="22">
        <v>253.4</v>
      </c>
      <c r="J18" s="20"/>
      <c r="K18" s="22">
        <v>131.1</v>
      </c>
      <c r="L18" s="20"/>
      <c r="M18" s="20"/>
    </row>
    <row r="19" spans="1:13" x14ac:dyDescent="0.35">
      <c r="A19" s="20" t="s">
        <v>3</v>
      </c>
      <c r="B19" s="20"/>
      <c r="C19" s="20"/>
      <c r="D19" s="22">
        <v>267.10000000000002</v>
      </c>
      <c r="E19" s="20"/>
      <c r="F19" s="22">
        <v>646.9</v>
      </c>
      <c r="G19" s="20"/>
      <c r="H19" s="22">
        <v>296.89999999999998</v>
      </c>
      <c r="I19" s="20"/>
      <c r="J19" s="22">
        <v>201.3</v>
      </c>
      <c r="K19" s="20"/>
      <c r="L19" s="23">
        <v>94.75</v>
      </c>
      <c r="M19" s="20"/>
    </row>
    <row r="20" spans="1:13" x14ac:dyDescent="0.35">
      <c r="A20" s="20" t="s">
        <v>4</v>
      </c>
      <c r="B20" s="20"/>
      <c r="C20" s="22">
        <v>259.3</v>
      </c>
      <c r="D20" s="20"/>
      <c r="E20" s="22">
        <v>636.70000000000005</v>
      </c>
      <c r="F20" s="20"/>
      <c r="G20" s="22">
        <v>216.2</v>
      </c>
      <c r="H20" s="20"/>
      <c r="I20" s="22">
        <v>245</v>
      </c>
      <c r="J20" s="20"/>
      <c r="K20" s="22">
        <v>153.1</v>
      </c>
      <c r="L20" s="20"/>
      <c r="M20" s="20"/>
    </row>
    <row r="21" spans="1:13" x14ac:dyDescent="0.35">
      <c r="A21" s="20" t="s">
        <v>5</v>
      </c>
      <c r="B21" s="20"/>
      <c r="C21" s="20"/>
      <c r="D21" s="22">
        <v>386.5</v>
      </c>
      <c r="E21" s="20"/>
      <c r="F21" s="22">
        <v>457.9</v>
      </c>
      <c r="G21" s="20"/>
      <c r="H21" s="22">
        <v>193.1</v>
      </c>
      <c r="I21" s="20"/>
      <c r="J21" s="23">
        <v>90.94</v>
      </c>
      <c r="K21" s="20"/>
      <c r="L21" s="22">
        <v>220</v>
      </c>
      <c r="M21" s="20"/>
    </row>
    <row r="22" spans="1:13" x14ac:dyDescent="0.35">
      <c r="A22" s="20" t="s">
        <v>6</v>
      </c>
      <c r="B22" s="20"/>
      <c r="C22" s="22">
        <v>225.2</v>
      </c>
      <c r="D22" s="20"/>
      <c r="E22" s="21">
        <v>1101</v>
      </c>
      <c r="F22" s="20"/>
      <c r="G22" s="22">
        <v>252</v>
      </c>
      <c r="H22" s="20"/>
      <c r="I22" s="22">
        <v>295.5</v>
      </c>
      <c r="J22" s="20"/>
      <c r="K22" s="20"/>
      <c r="L22" s="20"/>
      <c r="M22" s="20"/>
    </row>
    <row r="23" spans="1:13" x14ac:dyDescent="0.35">
      <c r="A23" s="20" t="s">
        <v>7</v>
      </c>
      <c r="B23" s="20"/>
      <c r="C23" s="20"/>
      <c r="D23" s="22">
        <v>486.5</v>
      </c>
      <c r="E23" s="20"/>
      <c r="F23" s="22">
        <v>425.6</v>
      </c>
      <c r="G23" s="20"/>
      <c r="H23" s="22">
        <v>709.5</v>
      </c>
      <c r="I23" s="20"/>
      <c r="J23" s="23">
        <v>97.37</v>
      </c>
      <c r="K23" s="20"/>
      <c r="L23" s="20"/>
      <c r="M23" s="20"/>
    </row>
    <row r="24" spans="1:13" x14ac:dyDescent="0.35">
      <c r="A24" s="20" t="s">
        <v>8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7" spans="1:13" x14ac:dyDescent="0.35">
      <c r="A27" s="9" t="s">
        <v>11</v>
      </c>
    </row>
    <row r="28" spans="1:13" x14ac:dyDescent="0.35">
      <c r="B28" s="2">
        <v>1</v>
      </c>
      <c r="C28" s="2">
        <v>2</v>
      </c>
      <c r="D28" s="2">
        <v>3</v>
      </c>
      <c r="E28" s="2">
        <v>4</v>
      </c>
      <c r="F28" s="2">
        <v>5</v>
      </c>
      <c r="G28" s="2">
        <v>6</v>
      </c>
      <c r="H28" s="2">
        <v>7</v>
      </c>
      <c r="I28" s="2">
        <v>8</v>
      </c>
      <c r="J28" s="2">
        <v>9</v>
      </c>
      <c r="K28" s="2">
        <v>10</v>
      </c>
      <c r="L28" s="2">
        <v>11</v>
      </c>
      <c r="M28" s="2">
        <v>12</v>
      </c>
    </row>
    <row r="29" spans="1:13" x14ac:dyDescent="0.35">
      <c r="A29" s="1" t="s">
        <v>1</v>
      </c>
    </row>
    <row r="30" spans="1:13" x14ac:dyDescent="0.35">
      <c r="A30" s="1" t="s">
        <v>2</v>
      </c>
      <c r="C30">
        <f>C6/C18</f>
        <v>1.0276705276705276</v>
      </c>
      <c r="E30">
        <f>E6/E18</f>
        <v>2.0158910329171396</v>
      </c>
      <c r="G30">
        <f>G6/G18</f>
        <v>5.7379219060225015</v>
      </c>
      <c r="I30">
        <f>I6/I18</f>
        <v>2.2383583267561171</v>
      </c>
      <c r="K30">
        <f>K6/K18</f>
        <v>1.4996186117467583</v>
      </c>
    </row>
    <row r="31" spans="1:13" x14ac:dyDescent="0.35">
      <c r="A31" s="1" t="s">
        <v>3</v>
      </c>
      <c r="D31">
        <f>D7/D19</f>
        <v>2.6076375889180081</v>
      </c>
      <c r="F31">
        <f>F7/F19</f>
        <v>1.3983614159839235</v>
      </c>
      <c r="H31">
        <f>H7/H19</f>
        <v>2.055574267430111</v>
      </c>
      <c r="J31">
        <f>J7/J19</f>
        <v>3.259811227024342</v>
      </c>
      <c r="L31">
        <f>L7/L19</f>
        <v>0.90997361477572558</v>
      </c>
    </row>
    <row r="32" spans="1:13" x14ac:dyDescent="0.35">
      <c r="A32" s="1" t="s">
        <v>4</v>
      </c>
      <c r="C32">
        <f>C8/C20</f>
        <v>0.97261858850752014</v>
      </c>
      <c r="E32">
        <f>E8/E20</f>
        <v>0.74163656353070517</v>
      </c>
      <c r="G32">
        <f>G8/G20</f>
        <v>1.2072155411655874</v>
      </c>
      <c r="I32">
        <f>I8/I20</f>
        <v>1.2697959183673471</v>
      </c>
      <c r="K32">
        <f>K8/K20</f>
        <v>1.7674722403657743</v>
      </c>
    </row>
    <row r="33" spans="1:12" x14ac:dyDescent="0.35">
      <c r="A33" s="1" t="s">
        <v>5</v>
      </c>
      <c r="D33">
        <f>D9/D21</f>
        <v>0.76481241914618381</v>
      </c>
      <c r="F33">
        <f>F9/F21</f>
        <v>1.1668486569119896</v>
      </c>
      <c r="H33">
        <f>H9/H21</f>
        <v>2.5836354220611084</v>
      </c>
      <c r="J33">
        <f>J9/J21</f>
        <v>1.3481416318451727</v>
      </c>
      <c r="L33">
        <f>L9/L21</f>
        <v>0.38818181818181818</v>
      </c>
    </row>
    <row r="34" spans="1:12" x14ac:dyDescent="0.35">
      <c r="A34" s="1" t="s">
        <v>6</v>
      </c>
      <c r="C34">
        <f>C10/C22</f>
        <v>4.8623445825932503</v>
      </c>
      <c r="E34">
        <f>E10/E22</f>
        <v>0.55186194368755681</v>
      </c>
      <c r="G34">
        <f>G10/G22</f>
        <v>2.4317460317460315</v>
      </c>
      <c r="I34">
        <f>I10/I22</f>
        <v>1.6846023688663283</v>
      </c>
    </row>
    <row r="35" spans="1:12" x14ac:dyDescent="0.35">
      <c r="A35" s="1" t="s">
        <v>7</v>
      </c>
      <c r="D35">
        <f>D11/D23</f>
        <v>1.8591983556012333</v>
      </c>
      <c r="F35">
        <f>F11/F23</f>
        <v>2.9605263157894735</v>
      </c>
      <c r="H35">
        <f>H11/H23</f>
        <v>1.3530655391120507</v>
      </c>
      <c r="J35">
        <f>J11/J23</f>
        <v>6.5471911266303788</v>
      </c>
    </row>
    <row r="36" spans="1:12" x14ac:dyDescent="0.35">
      <c r="A36" s="1" t="s">
        <v>8</v>
      </c>
    </row>
  </sheetData>
  <mergeCells count="1">
    <mergeCell ref="P1:Q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86FB-C8BE-43E4-B33F-6CED696C91F6}">
  <dimension ref="A1:Y36"/>
  <sheetViews>
    <sheetView topLeftCell="A7" zoomScale="70" zoomScaleNormal="70" workbookViewId="0">
      <selection activeCell="N16" sqref="N16"/>
    </sheetView>
  </sheetViews>
  <sheetFormatPr defaultRowHeight="14.5" x14ac:dyDescent="0.35"/>
  <cols>
    <col min="1" max="3" width="8.7265625" customWidth="1"/>
    <col min="17" max="17" width="16.81640625" customWidth="1"/>
    <col min="22" max="22" width="17.54296875" customWidth="1"/>
    <col min="23" max="23" width="17.81640625" customWidth="1"/>
    <col min="24" max="24" width="18.81640625" customWidth="1"/>
    <col min="25" max="25" width="18.453125" customWidth="1"/>
  </cols>
  <sheetData>
    <row r="1" spans="1:25" x14ac:dyDescent="0.35">
      <c r="A1" t="s">
        <v>33</v>
      </c>
      <c r="P1" s="42" t="s">
        <v>12</v>
      </c>
      <c r="Q1" s="42"/>
      <c r="R1" t="s">
        <v>21</v>
      </c>
      <c r="S1" t="s">
        <v>22</v>
      </c>
      <c r="T1" t="s">
        <v>21</v>
      </c>
      <c r="U1" t="s">
        <v>22</v>
      </c>
      <c r="V1" t="s">
        <v>21</v>
      </c>
      <c r="W1" t="s">
        <v>22</v>
      </c>
      <c r="X1" t="s">
        <v>21</v>
      </c>
      <c r="Y1" t="s">
        <v>22</v>
      </c>
    </row>
    <row r="2" spans="1:25" x14ac:dyDescent="0.35">
      <c r="R2" t="s">
        <v>9</v>
      </c>
      <c r="S2" t="s">
        <v>9</v>
      </c>
      <c r="T2" t="s">
        <v>10</v>
      </c>
      <c r="U2" t="s">
        <v>10</v>
      </c>
      <c r="V2" t="s">
        <v>23</v>
      </c>
      <c r="W2" t="s">
        <v>23</v>
      </c>
      <c r="X2" t="s">
        <v>24</v>
      </c>
      <c r="Y2" t="s">
        <v>25</v>
      </c>
    </row>
    <row r="3" spans="1:25" x14ac:dyDescent="0.35">
      <c r="A3" s="4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>
        <v>1</v>
      </c>
      <c r="Q3" t="s">
        <v>13</v>
      </c>
      <c r="R3" s="10">
        <f>AVERAGE(C6,E6,G6,I6)</f>
        <v>507.92500000000001</v>
      </c>
      <c r="S3">
        <f>_xlfn.STDEV.S(C6,E6,G6,I6)</f>
        <v>162.88833342712607</v>
      </c>
      <c r="T3" s="10">
        <f>AVERAGE(C18,E18,G18,I18)</f>
        <v>335.63500000000005</v>
      </c>
      <c r="U3">
        <f>_xlfn.STDEV.S(C18,E18,G18,I18)</f>
        <v>190.58269132671339</v>
      </c>
      <c r="V3">
        <f>AVERAGE(C30,E30,G30,I30)</f>
        <v>2.107177730671518</v>
      </c>
      <c r="W3">
        <f t="shared" ref="W3:W9" si="0">SQRT((S3/R3)^2+(U3/T3)^2)*V3</f>
        <v>1.3741516391378967</v>
      </c>
      <c r="X3">
        <f t="shared" ref="X3:X9" si="1">V3/$V$3</f>
        <v>1</v>
      </c>
      <c r="Y3">
        <f t="shared" ref="Y3:Y9" si="2">SQRT((W3/V3)^2+($W$3/$V$3)^2)*X3</f>
        <v>0.92224963112472036</v>
      </c>
    </row>
    <row r="4" spans="1:25" x14ac:dyDescent="0.35">
      <c r="A4" s="4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P4">
        <v>2</v>
      </c>
      <c r="Q4" t="s">
        <v>14</v>
      </c>
      <c r="R4" s="10">
        <f>AVERAGE(D7,F7,H7,J7)</f>
        <v>1011.65</v>
      </c>
      <c r="S4">
        <f>_xlfn.STDEV.S(D7,F7,H7,J7)</f>
        <v>143.0606747735616</v>
      </c>
      <c r="T4" s="10">
        <f>AVERAGE(D19,F19,H19,J19)</f>
        <v>398.70000000000005</v>
      </c>
      <c r="U4">
        <f>_xlfn.STDEV.S(D19,F19,H19,J19)</f>
        <v>167.59365540894828</v>
      </c>
      <c r="V4">
        <f>AVERAGE(D31,F31,H31,J31)</f>
        <v>2.7585680212000709</v>
      </c>
      <c r="W4">
        <f t="shared" si="0"/>
        <v>1.2234243001185707</v>
      </c>
      <c r="X4">
        <f t="shared" si="1"/>
        <v>1.3091292590307355</v>
      </c>
      <c r="Y4">
        <f t="shared" si="2"/>
        <v>1.0324409888730923</v>
      </c>
    </row>
    <row r="5" spans="1:25" x14ac:dyDescent="0.35">
      <c r="A5" s="1" t="s">
        <v>1</v>
      </c>
      <c r="B5" s="1"/>
      <c r="C5" s="25"/>
      <c r="D5" s="25"/>
      <c r="E5" s="25"/>
      <c r="F5" s="25"/>
      <c r="G5" s="25"/>
      <c r="H5" s="25"/>
      <c r="I5" s="25"/>
      <c r="J5" s="25"/>
      <c r="K5" s="25"/>
      <c r="L5" s="25"/>
      <c r="M5" s="1"/>
      <c r="P5">
        <v>3</v>
      </c>
      <c r="Q5" t="s">
        <v>15</v>
      </c>
      <c r="R5" s="10">
        <f>AVERAGE(C8,E8,G8,I8)</f>
        <v>497.72499999999997</v>
      </c>
      <c r="S5">
        <f>_xlfn.STDEV.S(C8,E8,G8,I8)</f>
        <v>155.73961977180591</v>
      </c>
      <c r="T5" s="10">
        <f>AVERAGE(C20,E20,G20,I20)</f>
        <v>472.45000000000005</v>
      </c>
      <c r="U5">
        <f>_xlfn.STDEV.S(C20,E20,G20,I20)</f>
        <v>271.72983519174562</v>
      </c>
      <c r="V5">
        <f>AVERAGE(C32,E32,G32,I32)</f>
        <v>1.1743870944219792</v>
      </c>
      <c r="W5">
        <f t="shared" si="0"/>
        <v>0.76893779261254225</v>
      </c>
      <c r="X5">
        <f t="shared" si="1"/>
        <v>0.55732702435485781</v>
      </c>
      <c r="Y5">
        <f t="shared" si="2"/>
        <v>0.51503123714426147</v>
      </c>
    </row>
    <row r="6" spans="1:25" x14ac:dyDescent="0.35">
      <c r="A6" s="1" t="s">
        <v>2</v>
      </c>
      <c r="B6" s="1"/>
      <c r="C6" s="28">
        <v>700.8</v>
      </c>
      <c r="D6" s="26"/>
      <c r="E6" s="28">
        <v>570.1</v>
      </c>
      <c r="F6" s="26"/>
      <c r="G6" s="28">
        <v>325.60000000000002</v>
      </c>
      <c r="H6" s="26"/>
      <c r="I6" s="28">
        <v>435.2</v>
      </c>
      <c r="J6" s="26"/>
      <c r="K6" s="28">
        <v>134.1</v>
      </c>
      <c r="L6" s="26"/>
      <c r="M6" s="1"/>
      <c r="P6">
        <v>4</v>
      </c>
      <c r="Q6" t="s">
        <v>19</v>
      </c>
      <c r="R6" s="10">
        <f>AVERAGE(D9,F9,H9,J9)</f>
        <v>699.52499999999998</v>
      </c>
      <c r="S6">
        <f>_xlfn.STDEV.S(D9,F9,H9,J9)</f>
        <v>188.08045042835641</v>
      </c>
      <c r="T6" s="10">
        <f>AVERAGE(D21,F21,H21,J21)</f>
        <v>409.75</v>
      </c>
      <c r="U6">
        <f>_xlfn.STDEV.S(D21,F21,H21,J21)</f>
        <v>190.85615001880339</v>
      </c>
      <c r="V6">
        <f>AVERAGE(D33,F33,H33,J33)</f>
        <v>1.9144777934801149</v>
      </c>
      <c r="W6">
        <f t="shared" si="0"/>
        <v>1.0296398984363728</v>
      </c>
      <c r="X6">
        <f t="shared" si="1"/>
        <v>0.90855069584947001</v>
      </c>
      <c r="Y6">
        <f t="shared" si="2"/>
        <v>0.76799139936460425</v>
      </c>
    </row>
    <row r="7" spans="1:25" x14ac:dyDescent="0.35">
      <c r="A7" s="1" t="s">
        <v>3</v>
      </c>
      <c r="B7" s="1"/>
      <c r="C7" s="26"/>
      <c r="D7" s="27">
        <v>1099</v>
      </c>
      <c r="E7" s="26"/>
      <c r="F7" s="27">
        <v>1032</v>
      </c>
      <c r="G7" s="26"/>
      <c r="H7" s="27">
        <v>1112</v>
      </c>
      <c r="I7" s="26"/>
      <c r="J7" s="28">
        <v>803.6</v>
      </c>
      <c r="K7" s="26"/>
      <c r="L7" s="28">
        <v>289.5</v>
      </c>
      <c r="M7" s="1"/>
      <c r="P7">
        <v>5</v>
      </c>
      <c r="Q7" t="s">
        <v>16</v>
      </c>
      <c r="R7" s="10">
        <f>AVERAGE(C10,E10,G10,I10)</f>
        <v>1084</v>
      </c>
      <c r="S7">
        <f>_xlfn.STDEV.S(C10,E10,G10,I10)</f>
        <v>228.7247399532165</v>
      </c>
      <c r="T7" s="10">
        <f>AVERAGE(C22,E22,G22,I22)</f>
        <v>430.1</v>
      </c>
      <c r="U7">
        <f>_xlfn.STDEV.S(C22,E22,G22,I22)</f>
        <v>212.24839222005909</v>
      </c>
      <c r="V7">
        <f>AVERAGE(C34,E34,G34,I34)</f>
        <v>2.8345884664578529</v>
      </c>
      <c r="W7">
        <f t="shared" si="0"/>
        <v>1.5213314894845782</v>
      </c>
      <c r="X7">
        <f t="shared" si="1"/>
        <v>1.3452061613969899</v>
      </c>
      <c r="Y7">
        <f t="shared" si="2"/>
        <v>1.1361395402924757</v>
      </c>
    </row>
    <row r="8" spans="1:25" x14ac:dyDescent="0.35">
      <c r="A8" s="1" t="s">
        <v>4</v>
      </c>
      <c r="B8" s="1"/>
      <c r="C8" s="28">
        <v>629.9</v>
      </c>
      <c r="D8" s="26"/>
      <c r="E8" s="28">
        <v>343</v>
      </c>
      <c r="F8" s="26"/>
      <c r="G8" s="28">
        <v>633.70000000000005</v>
      </c>
      <c r="H8" s="26"/>
      <c r="I8" s="28">
        <v>384.3</v>
      </c>
      <c r="J8" s="26"/>
      <c r="K8" s="28">
        <v>480</v>
      </c>
      <c r="L8" s="26"/>
      <c r="M8" s="1"/>
      <c r="P8">
        <v>6</v>
      </c>
      <c r="Q8" t="s">
        <v>18</v>
      </c>
      <c r="R8" s="10">
        <f>AVERAGE(D11,F11,H11,J11)</f>
        <v>972.57500000000005</v>
      </c>
      <c r="S8">
        <f>_xlfn.STDEV.S(D11,F11,H11,J11)</f>
        <v>234.75741202356068</v>
      </c>
      <c r="T8" s="10">
        <f>AVERAGE(D23,F23,H23,J23)</f>
        <v>306.875</v>
      </c>
      <c r="U8">
        <f>_xlfn.STDEV.S(D23,F23,H23,J23)</f>
        <v>140.44188299791486</v>
      </c>
      <c r="V8">
        <f>AVERAGE(D35,F35,H35,J35)</f>
        <v>3.6862053899611631</v>
      </c>
      <c r="W8">
        <f t="shared" si="0"/>
        <v>1.9072616002027889</v>
      </c>
      <c r="X8">
        <f t="shared" si="1"/>
        <v>1.7493566566814649</v>
      </c>
      <c r="Y8">
        <f t="shared" si="2"/>
        <v>1.4562595803306004</v>
      </c>
    </row>
    <row r="9" spans="1:25" x14ac:dyDescent="0.35">
      <c r="A9" s="1" t="s">
        <v>5</v>
      </c>
      <c r="B9" s="1"/>
      <c r="C9" s="26"/>
      <c r="D9" s="28">
        <v>819.4</v>
      </c>
      <c r="E9" s="26"/>
      <c r="F9" s="28">
        <v>834.7</v>
      </c>
      <c r="G9" s="26"/>
      <c r="H9" s="28">
        <v>715.1</v>
      </c>
      <c r="I9" s="26"/>
      <c r="J9" s="28">
        <v>428.9</v>
      </c>
      <c r="K9" s="26"/>
      <c r="L9" s="28">
        <v>260.60000000000002</v>
      </c>
      <c r="M9" s="1"/>
      <c r="P9">
        <v>7</v>
      </c>
      <c r="Q9" t="s">
        <v>17</v>
      </c>
      <c r="R9" s="10">
        <f>AVERAGE(K6,L7,K8,L9)</f>
        <v>291.05</v>
      </c>
      <c r="S9">
        <f>_xlfn.STDEV.S(K6,L7,K8,L9)</f>
        <v>142.90440860939177</v>
      </c>
      <c r="T9" s="10">
        <f>AVERAGE(K18,L19,K20,L21)</f>
        <v>191.4075</v>
      </c>
      <c r="U9">
        <f>_xlfn.STDEV.S(K18,L19,K20,L21)</f>
        <v>136.11668116607407</v>
      </c>
      <c r="V9">
        <f>AVERAGE(K30,L31,K32,L33)</f>
        <v>1.8359011018467253</v>
      </c>
      <c r="W9">
        <f t="shared" si="0"/>
        <v>1.5865318827625949</v>
      </c>
      <c r="X9">
        <f t="shared" si="1"/>
        <v>0.87126067968726018</v>
      </c>
      <c r="Y9">
        <f t="shared" si="2"/>
        <v>0.94324305854194634</v>
      </c>
    </row>
    <row r="10" spans="1:25" x14ac:dyDescent="0.35">
      <c r="A10" s="1" t="s">
        <v>6</v>
      </c>
      <c r="B10" s="1"/>
      <c r="C10" s="28">
        <v>886.9</v>
      </c>
      <c r="D10" s="26"/>
      <c r="E10" s="28">
        <v>982.1</v>
      </c>
      <c r="F10" s="26"/>
      <c r="G10" s="27">
        <v>1056</v>
      </c>
      <c r="H10" s="26"/>
      <c r="I10" s="27">
        <v>1411</v>
      </c>
      <c r="J10" s="26"/>
      <c r="K10" s="26"/>
      <c r="L10" s="26"/>
      <c r="M10" s="1"/>
    </row>
    <row r="11" spans="1:25" x14ac:dyDescent="0.35">
      <c r="A11" s="1" t="s">
        <v>7</v>
      </c>
      <c r="B11" s="1"/>
      <c r="C11" s="26"/>
      <c r="D11" s="28">
        <v>921.2</v>
      </c>
      <c r="E11" s="26"/>
      <c r="F11" s="27">
        <v>1009</v>
      </c>
      <c r="G11" s="26"/>
      <c r="H11" s="28">
        <v>696.1</v>
      </c>
      <c r="I11" s="26"/>
      <c r="J11" s="27">
        <v>1264</v>
      </c>
      <c r="K11" s="26"/>
      <c r="L11" s="26"/>
      <c r="M11" s="1"/>
    </row>
    <row r="12" spans="1:25" x14ac:dyDescent="0.35">
      <c r="A12" s="1" t="s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5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5" spans="1:25" x14ac:dyDescent="0.35">
      <c r="A15" s="8" t="s">
        <v>10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25" x14ac:dyDescent="0.35">
      <c r="A16" s="8"/>
      <c r="B16" s="6">
        <v>1</v>
      </c>
      <c r="C16" s="6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  <c r="I16" s="6">
        <v>8</v>
      </c>
      <c r="J16" s="6">
        <v>9</v>
      </c>
      <c r="K16" s="6">
        <v>10</v>
      </c>
      <c r="L16" s="6">
        <v>11</v>
      </c>
      <c r="M16" s="6">
        <v>12</v>
      </c>
    </row>
    <row r="17" spans="1:13" x14ac:dyDescent="0.35">
      <c r="A17" s="5" t="s">
        <v>1</v>
      </c>
      <c r="B17" s="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5"/>
    </row>
    <row r="18" spans="1:13" x14ac:dyDescent="0.35">
      <c r="A18" s="5" t="s">
        <v>2</v>
      </c>
      <c r="B18" s="34"/>
      <c r="C18" s="30">
        <v>404.4</v>
      </c>
      <c r="D18" s="29"/>
      <c r="E18" s="30">
        <v>547.70000000000005</v>
      </c>
      <c r="F18" s="29"/>
      <c r="G18" s="30">
        <v>294.8</v>
      </c>
      <c r="H18" s="29"/>
      <c r="I18" s="33">
        <v>95.64</v>
      </c>
      <c r="J18" s="29"/>
      <c r="K18" s="31">
        <v>89.63</v>
      </c>
      <c r="L18" s="29"/>
      <c r="M18" s="5"/>
    </row>
    <row r="19" spans="1:13" x14ac:dyDescent="0.35">
      <c r="A19" s="5" t="s">
        <v>3</v>
      </c>
      <c r="B19" s="5"/>
      <c r="C19" s="29"/>
      <c r="D19" s="30">
        <v>360.4</v>
      </c>
      <c r="E19" s="29"/>
      <c r="F19" s="30">
        <v>285.8</v>
      </c>
      <c r="G19" s="29"/>
      <c r="H19" s="30">
        <v>645.5</v>
      </c>
      <c r="I19" s="29"/>
      <c r="J19" s="30">
        <v>303.10000000000002</v>
      </c>
      <c r="K19" s="29"/>
      <c r="L19" s="30">
        <v>383.8</v>
      </c>
      <c r="M19" s="5"/>
    </row>
    <row r="20" spans="1:13" x14ac:dyDescent="0.35">
      <c r="A20" s="5" t="s">
        <v>4</v>
      </c>
      <c r="B20" s="5"/>
      <c r="C20" s="30">
        <v>851.4</v>
      </c>
      <c r="D20" s="29"/>
      <c r="E20" s="30">
        <v>293.60000000000002</v>
      </c>
      <c r="F20" s="29"/>
      <c r="G20" s="30">
        <v>486.2</v>
      </c>
      <c r="H20" s="29"/>
      <c r="I20" s="30">
        <v>258.60000000000002</v>
      </c>
      <c r="J20" s="29"/>
      <c r="K20" s="30">
        <v>191.4</v>
      </c>
      <c r="L20" s="29"/>
      <c r="M20" s="5"/>
    </row>
    <row r="21" spans="1:13" x14ac:dyDescent="0.35">
      <c r="A21" s="5" t="s">
        <v>5</v>
      </c>
      <c r="B21" s="5"/>
      <c r="C21" s="29"/>
      <c r="D21" s="30">
        <v>273.3</v>
      </c>
      <c r="E21" s="29"/>
      <c r="F21" s="30">
        <v>589.79999999999995</v>
      </c>
      <c r="G21" s="29"/>
      <c r="H21" s="30">
        <v>557.20000000000005</v>
      </c>
      <c r="I21" s="29"/>
      <c r="J21" s="30">
        <v>218.7</v>
      </c>
      <c r="K21" s="29"/>
      <c r="L21" s="30">
        <v>100.8</v>
      </c>
      <c r="M21" s="5"/>
    </row>
    <row r="22" spans="1:13" x14ac:dyDescent="0.35">
      <c r="A22" s="5" t="s">
        <v>6</v>
      </c>
      <c r="B22" s="5"/>
      <c r="C22" s="30">
        <v>443</v>
      </c>
      <c r="D22" s="29"/>
      <c r="E22" s="30">
        <v>278.7</v>
      </c>
      <c r="F22" s="29"/>
      <c r="G22" s="30">
        <v>273</v>
      </c>
      <c r="H22" s="29"/>
      <c r="I22" s="30">
        <v>725.7</v>
      </c>
      <c r="J22" s="29"/>
      <c r="K22" s="29"/>
      <c r="L22" s="29"/>
      <c r="M22" s="5"/>
    </row>
    <row r="23" spans="1:13" x14ac:dyDescent="0.35">
      <c r="A23" s="5" t="s">
        <v>7</v>
      </c>
      <c r="B23" s="5"/>
      <c r="C23" s="29"/>
      <c r="D23" s="30">
        <v>507.3</v>
      </c>
      <c r="E23" s="29"/>
      <c r="F23" s="30">
        <v>298.5</v>
      </c>
      <c r="G23" s="29"/>
      <c r="H23" s="30">
        <v>226.5</v>
      </c>
      <c r="I23" s="29"/>
      <c r="J23" s="30">
        <v>195.2</v>
      </c>
      <c r="K23" s="29"/>
      <c r="L23" s="29"/>
      <c r="M23" s="5"/>
    </row>
    <row r="24" spans="1:13" x14ac:dyDescent="0.35">
      <c r="A24" s="5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7" spans="1:13" x14ac:dyDescent="0.35">
      <c r="A27" s="9" t="s">
        <v>11</v>
      </c>
    </row>
    <row r="28" spans="1:13" x14ac:dyDescent="0.35">
      <c r="B28" s="2">
        <v>1</v>
      </c>
      <c r="C28" s="2">
        <v>2</v>
      </c>
      <c r="D28" s="2">
        <v>3</v>
      </c>
      <c r="E28" s="2">
        <v>4</v>
      </c>
      <c r="F28" s="2">
        <v>5</v>
      </c>
      <c r="G28" s="2">
        <v>6</v>
      </c>
      <c r="H28" s="2">
        <v>7</v>
      </c>
      <c r="I28" s="2">
        <v>8</v>
      </c>
      <c r="J28" s="2">
        <v>9</v>
      </c>
      <c r="K28" s="2">
        <v>10</v>
      </c>
      <c r="L28" s="2">
        <v>11</v>
      </c>
      <c r="M28" s="2">
        <v>12</v>
      </c>
    </row>
    <row r="29" spans="1:13" x14ac:dyDescent="0.35">
      <c r="A29" s="1" t="s">
        <v>1</v>
      </c>
    </row>
    <row r="30" spans="1:13" x14ac:dyDescent="0.35">
      <c r="A30" s="1" t="s">
        <v>2</v>
      </c>
      <c r="C30">
        <f>C6/C18</f>
        <v>1.7329376854599405</v>
      </c>
      <c r="E30">
        <f>E6/E18</f>
        <v>1.0408983019901406</v>
      </c>
      <c r="G30">
        <f>G6/G18</f>
        <v>1.1044776119402986</v>
      </c>
      <c r="I30" s="32">
        <f>I6/I18</f>
        <v>4.5503973232956918</v>
      </c>
      <c r="K30">
        <f>K6/K18</f>
        <v>1.4961508423518912</v>
      </c>
    </row>
    <row r="31" spans="1:13" x14ac:dyDescent="0.35">
      <c r="A31" s="1" t="s">
        <v>3</v>
      </c>
      <c r="D31">
        <f>D7/D19</f>
        <v>3.0493895671476139</v>
      </c>
      <c r="F31">
        <f>F7/F19</f>
        <v>3.6109167249825052</v>
      </c>
      <c r="H31">
        <f>H7/H19</f>
        <v>1.7226955848179706</v>
      </c>
      <c r="J31">
        <f>J7/J19</f>
        <v>2.6512702078521939</v>
      </c>
      <c r="L31">
        <f>L7/L19</f>
        <v>0.75429911412193851</v>
      </c>
    </row>
    <row r="32" spans="1:13" x14ac:dyDescent="0.35">
      <c r="A32" s="1" t="s">
        <v>4</v>
      </c>
      <c r="C32">
        <f>C8/C20</f>
        <v>0.73984026309607709</v>
      </c>
      <c r="E32">
        <f>E8/E20</f>
        <v>1.1682561307901906</v>
      </c>
      <c r="G32">
        <f>G8/G20</f>
        <v>1.3033730974907447</v>
      </c>
      <c r="I32">
        <f>I8/I20</f>
        <v>1.4860788863109047</v>
      </c>
      <c r="K32">
        <f>K8/K20</f>
        <v>2.507836990595611</v>
      </c>
    </row>
    <row r="33" spans="1:12" x14ac:dyDescent="0.35">
      <c r="A33" s="1" t="s">
        <v>5</v>
      </c>
      <c r="D33">
        <f>D9/D21</f>
        <v>2.9981705085986095</v>
      </c>
      <c r="F33">
        <f>F9/F21</f>
        <v>1.4152255001695493</v>
      </c>
      <c r="H33">
        <f>H9/H21</f>
        <v>1.283381191672649</v>
      </c>
      <c r="J33">
        <f>J9/J21</f>
        <v>1.9611339734796525</v>
      </c>
      <c r="L33">
        <f>L9/L21</f>
        <v>2.5853174603174605</v>
      </c>
    </row>
    <row r="34" spans="1:12" x14ac:dyDescent="0.35">
      <c r="A34" s="1" t="s">
        <v>6</v>
      </c>
      <c r="C34">
        <f>C10/C22</f>
        <v>2.0020316027088034</v>
      </c>
      <c r="E34">
        <f>E10/E22</f>
        <v>3.5238607822030859</v>
      </c>
      <c r="G34">
        <f>G10/G22</f>
        <v>3.8681318681318682</v>
      </c>
      <c r="I34">
        <f>I10/I22</f>
        <v>1.9443296127876533</v>
      </c>
    </row>
    <row r="35" spans="1:12" x14ac:dyDescent="0.35">
      <c r="A35" s="1" t="s">
        <v>7</v>
      </c>
      <c r="D35">
        <f>D11/D23</f>
        <v>1.8158880346934754</v>
      </c>
      <c r="F35">
        <f>F11/F23</f>
        <v>3.3802345058626466</v>
      </c>
      <c r="H35">
        <f>H11/H23</f>
        <v>3.0732891832229581</v>
      </c>
      <c r="J35">
        <f>J11/J23</f>
        <v>6.4754098360655741</v>
      </c>
    </row>
    <row r="36" spans="1:12" x14ac:dyDescent="0.35">
      <c r="A36" s="1" t="s">
        <v>8</v>
      </c>
    </row>
  </sheetData>
  <mergeCells count="1">
    <mergeCell ref="P1:Q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C6318-DEBF-4F49-9036-F58F736C0B25}">
  <dimension ref="A1:C3"/>
  <sheetViews>
    <sheetView workbookViewId="0"/>
  </sheetViews>
  <sheetFormatPr defaultRowHeight="14.5" x14ac:dyDescent="0.35"/>
  <sheetData>
    <row r="1" spans="1:3" x14ac:dyDescent="0.35">
      <c r="A1" t="s">
        <v>47</v>
      </c>
    </row>
    <row r="2" spans="1:3" ht="409.5" x14ac:dyDescent="0.35">
      <c r="B2" t="s">
        <v>48</v>
      </c>
      <c r="C2" s="41" t="s">
        <v>49</v>
      </c>
    </row>
    <row r="3" spans="1:3" x14ac:dyDescent="0.35">
      <c r="B3" t="s">
        <v>50</v>
      </c>
      <c r="C3" t="s">
        <v>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EA964-EE4A-43C9-A2D8-6287C67F8603}">
  <dimension ref="A1:U11"/>
  <sheetViews>
    <sheetView tabSelected="1" zoomScale="90" zoomScaleNormal="90" workbookViewId="0">
      <selection activeCell="O25" sqref="O25"/>
    </sheetView>
  </sheetViews>
  <sheetFormatPr defaultRowHeight="14.5" x14ac:dyDescent="0.35"/>
  <cols>
    <col min="1" max="1" width="3.7265625" customWidth="1"/>
    <col min="2" max="2" width="16.54296875" customWidth="1"/>
    <col min="4" max="4" width="13.453125" customWidth="1"/>
    <col min="13" max="13" width="8.7265625" customWidth="1"/>
    <col min="14" max="14" width="12.54296875" bestFit="1" customWidth="1"/>
    <col min="15" max="15" width="17.1796875" customWidth="1"/>
    <col min="16" max="16" width="12.54296875" bestFit="1" customWidth="1"/>
    <col min="17" max="17" width="8.7265625" customWidth="1"/>
    <col min="18" max="18" width="12.54296875" bestFit="1" customWidth="1"/>
    <col min="19" max="19" width="8.7265625" customWidth="1"/>
    <col min="20" max="20" width="12.54296875" bestFit="1" customWidth="1"/>
    <col min="21" max="27" width="8.7265625" customWidth="1"/>
  </cols>
  <sheetData>
    <row r="1" spans="1:21" x14ac:dyDescent="0.35">
      <c r="A1" t="s">
        <v>27</v>
      </c>
    </row>
    <row r="3" spans="1:21" x14ac:dyDescent="0.35">
      <c r="A3" s="43" t="s">
        <v>12</v>
      </c>
      <c r="B3" s="43"/>
      <c r="C3" s="44" t="s">
        <v>28</v>
      </c>
      <c r="D3" s="44"/>
      <c r="E3" s="44" t="s">
        <v>29</v>
      </c>
      <c r="F3" s="44"/>
      <c r="G3" s="44" t="s">
        <v>30</v>
      </c>
      <c r="H3" s="44"/>
      <c r="I3" s="44" t="s">
        <v>31</v>
      </c>
      <c r="J3" s="44"/>
      <c r="K3" s="11"/>
      <c r="L3" s="43" t="s">
        <v>12</v>
      </c>
      <c r="M3" s="43"/>
      <c r="N3" s="44" t="s">
        <v>28</v>
      </c>
      <c r="O3" s="44"/>
      <c r="P3" s="44" t="s">
        <v>29</v>
      </c>
      <c r="Q3" s="44"/>
      <c r="R3" s="44" t="s">
        <v>30</v>
      </c>
      <c r="S3" s="44"/>
      <c r="T3" s="44" t="s">
        <v>31</v>
      </c>
      <c r="U3" s="44"/>
    </row>
    <row r="4" spans="1:21" x14ac:dyDescent="0.35">
      <c r="A4" s="35"/>
      <c r="B4" s="35"/>
      <c r="C4" s="36" t="s">
        <v>21</v>
      </c>
      <c r="D4" s="36" t="s">
        <v>20</v>
      </c>
      <c r="E4" s="36" t="s">
        <v>21</v>
      </c>
      <c r="F4" s="36" t="s">
        <v>20</v>
      </c>
      <c r="G4" s="36" t="s">
        <v>21</v>
      </c>
      <c r="H4" s="36" t="s">
        <v>20</v>
      </c>
      <c r="I4" s="36" t="s">
        <v>21</v>
      </c>
      <c r="J4" s="36" t="s">
        <v>20</v>
      </c>
      <c r="L4" s="35"/>
      <c r="M4" s="35"/>
      <c r="N4" s="36" t="s">
        <v>21</v>
      </c>
      <c r="O4" s="36" t="s">
        <v>20</v>
      </c>
      <c r="P4" s="36" t="s">
        <v>21</v>
      </c>
      <c r="Q4" s="36" t="s">
        <v>20</v>
      </c>
      <c r="R4" s="36" t="s">
        <v>21</v>
      </c>
      <c r="S4" s="36" t="s">
        <v>20</v>
      </c>
      <c r="T4" s="36" t="s">
        <v>21</v>
      </c>
      <c r="U4" s="36" t="s">
        <v>20</v>
      </c>
    </row>
    <row r="5" spans="1:21" x14ac:dyDescent="0.35">
      <c r="A5" s="35">
        <v>1</v>
      </c>
      <c r="B5" s="37" t="s">
        <v>13</v>
      </c>
      <c r="C5" s="35">
        <v>1</v>
      </c>
      <c r="D5" s="35">
        <v>1.1861674029575475</v>
      </c>
      <c r="E5" s="38">
        <v>1</v>
      </c>
      <c r="F5" s="38">
        <v>0.9561883710897674</v>
      </c>
      <c r="G5" s="38">
        <v>1</v>
      </c>
      <c r="H5" s="38">
        <v>0.9520919291006954</v>
      </c>
      <c r="I5" s="35">
        <v>1</v>
      </c>
      <c r="J5" s="35">
        <v>0.92224963112472036</v>
      </c>
      <c r="L5" s="35">
        <v>1</v>
      </c>
      <c r="M5" s="37" t="s">
        <v>13</v>
      </c>
      <c r="N5" s="39">
        <v>1</v>
      </c>
      <c r="O5" s="39">
        <v>1.1861674029575475</v>
      </c>
      <c r="P5" s="40">
        <v>1</v>
      </c>
      <c r="Q5" s="40">
        <v>0.9561883710897674</v>
      </c>
      <c r="R5" s="40">
        <v>1</v>
      </c>
      <c r="S5" s="40">
        <v>0.9520919291006954</v>
      </c>
      <c r="T5" s="39">
        <v>1</v>
      </c>
      <c r="U5" s="39">
        <v>0.92224963112472036</v>
      </c>
    </row>
    <row r="6" spans="1:21" x14ac:dyDescent="0.35">
      <c r="A6" s="35">
        <v>2</v>
      </c>
      <c r="B6" s="37" t="s">
        <v>42</v>
      </c>
      <c r="C6" s="35">
        <v>1.6203433914753391</v>
      </c>
      <c r="D6" s="35">
        <v>1.5843048837328395</v>
      </c>
      <c r="E6" s="38">
        <v>1.53796804874061</v>
      </c>
      <c r="F6" s="38">
        <v>1.4550694573376957</v>
      </c>
      <c r="G6" s="38">
        <v>0.84587280599324599</v>
      </c>
      <c r="H6" s="38">
        <v>0.75978417065662562</v>
      </c>
      <c r="I6" s="35">
        <v>1.3091292590307355</v>
      </c>
      <c r="J6" s="35">
        <v>1.0324409888730923</v>
      </c>
      <c r="L6" s="35">
        <v>2</v>
      </c>
      <c r="M6" s="37" t="s">
        <v>14</v>
      </c>
      <c r="N6" s="39">
        <v>1.6203433914753391</v>
      </c>
      <c r="O6" s="39">
        <v>1.5843048837328395</v>
      </c>
      <c r="P6" s="40">
        <v>1.53796804874061</v>
      </c>
      <c r="Q6" s="40">
        <v>1.4550694573376957</v>
      </c>
      <c r="R6" s="40">
        <v>0.84587280599324599</v>
      </c>
      <c r="S6" s="40">
        <v>0.75978417065662562</v>
      </c>
      <c r="T6" s="39">
        <v>1.3091292590307355</v>
      </c>
      <c r="U6" s="39">
        <v>1.0324409888730923</v>
      </c>
    </row>
    <row r="7" spans="1:21" x14ac:dyDescent="0.35">
      <c r="A7" s="35">
        <v>3</v>
      </c>
      <c r="B7" s="37" t="s">
        <v>15</v>
      </c>
      <c r="C7" s="35">
        <v>3.3201691146705601</v>
      </c>
      <c r="D7" s="35">
        <v>3.3665452775429516</v>
      </c>
      <c r="E7" s="38">
        <v>0.52947820336279661</v>
      </c>
      <c r="F7" s="38">
        <v>0.44547686857688384</v>
      </c>
      <c r="G7" s="38">
        <v>0.38033818362929805</v>
      </c>
      <c r="H7" s="38">
        <v>0.36014802956615949</v>
      </c>
      <c r="I7" s="35">
        <v>0.55732702435485781</v>
      </c>
      <c r="J7" s="35">
        <v>0.51503123714426147</v>
      </c>
      <c r="L7" s="35">
        <v>3</v>
      </c>
      <c r="M7" s="37" t="s">
        <v>15</v>
      </c>
      <c r="N7" s="39">
        <v>3.3201691146705601</v>
      </c>
      <c r="O7" s="39">
        <v>3.3665452775429516</v>
      </c>
      <c r="P7" s="40">
        <v>0.52947820336279661</v>
      </c>
      <c r="Q7" s="40">
        <v>0.44547686857688384</v>
      </c>
      <c r="R7" s="40">
        <v>0.38033818362929805</v>
      </c>
      <c r="S7" s="40">
        <v>0.36014802956615949</v>
      </c>
      <c r="T7" s="39">
        <v>0.55732702435485781</v>
      </c>
      <c r="U7" s="39">
        <v>0.51503123714426147</v>
      </c>
    </row>
    <row r="8" spans="1:21" x14ac:dyDescent="0.35">
      <c r="A8" s="35">
        <v>4</v>
      </c>
      <c r="B8" s="37" t="s">
        <v>44</v>
      </c>
      <c r="C8" s="35">
        <v>1.121860060690544</v>
      </c>
      <c r="D8" s="35">
        <v>1.1741051056531973</v>
      </c>
      <c r="E8" s="38">
        <v>0.8750493794670825</v>
      </c>
      <c r="F8" s="38">
        <v>0.74879463698994742</v>
      </c>
      <c r="G8" s="38">
        <v>0.5320800642976673</v>
      </c>
      <c r="H8" s="38">
        <v>0.5563806274419606</v>
      </c>
      <c r="I8" s="35">
        <v>0.90855069584947001</v>
      </c>
      <c r="J8" s="35">
        <v>0.76799139936460425</v>
      </c>
      <c r="L8" s="35">
        <v>4</v>
      </c>
      <c r="M8" s="37" t="s">
        <v>19</v>
      </c>
      <c r="N8" s="39">
        <v>1.121860060690544</v>
      </c>
      <c r="O8" s="39">
        <v>1.1741051056531973</v>
      </c>
      <c r="P8" s="40">
        <v>0.8750493794670825</v>
      </c>
      <c r="Q8" s="40">
        <v>0.74879463698994742</v>
      </c>
      <c r="R8" s="40">
        <v>0.5320800642976673</v>
      </c>
      <c r="S8" s="40">
        <v>0.5563806274419606</v>
      </c>
      <c r="T8" s="39">
        <v>0.90855069584947001</v>
      </c>
      <c r="U8" s="39">
        <v>0.76799139936460425</v>
      </c>
    </row>
    <row r="9" spans="1:21" x14ac:dyDescent="0.35">
      <c r="A9" s="35">
        <v>5</v>
      </c>
      <c r="B9" s="37" t="s">
        <v>43</v>
      </c>
      <c r="C9" s="35">
        <v>5.0071760673036394</v>
      </c>
      <c r="D9" s="35">
        <v>4.6233895956016982</v>
      </c>
      <c r="E9" s="38">
        <v>1.10826832480343</v>
      </c>
      <c r="F9" s="38">
        <v>0.78916521774761483</v>
      </c>
      <c r="G9" s="38">
        <v>0.86485406102929363</v>
      </c>
      <c r="H9" s="38">
        <v>1.027367391250438</v>
      </c>
      <c r="I9" s="35">
        <v>1.3452061613969899</v>
      </c>
      <c r="J9" s="35">
        <v>1.1361395402924757</v>
      </c>
      <c r="L9" s="35">
        <v>5</v>
      </c>
      <c r="M9" s="37" t="s">
        <v>16</v>
      </c>
      <c r="N9" s="39">
        <v>5.0071760673036394</v>
      </c>
      <c r="O9" s="39">
        <v>4.6233895956016982</v>
      </c>
      <c r="P9" s="40">
        <v>1.10826832480343</v>
      </c>
      <c r="Q9" s="40">
        <v>0.78916521774761483</v>
      </c>
      <c r="R9" s="40">
        <v>0.86485406102929363</v>
      </c>
      <c r="S9" s="40">
        <v>1.027367391250438</v>
      </c>
      <c r="T9" s="39">
        <v>1.3452061613969899</v>
      </c>
      <c r="U9" s="39">
        <v>1.1361395402924757</v>
      </c>
    </row>
    <row r="10" spans="1:21" x14ac:dyDescent="0.35">
      <c r="A10" s="35">
        <v>6</v>
      </c>
      <c r="B10" s="37" t="s">
        <v>45</v>
      </c>
      <c r="C10" s="35">
        <v>1.8984204072590911</v>
      </c>
      <c r="D10" s="35">
        <v>2.3371096509854508</v>
      </c>
      <c r="E10" s="38">
        <v>1.3224672500643209</v>
      </c>
      <c r="F10" s="38">
        <v>0.99523268394695352</v>
      </c>
      <c r="G10" s="38">
        <v>1.1542798504412557</v>
      </c>
      <c r="H10" s="38">
        <v>1.078766219201333</v>
      </c>
      <c r="I10" s="35">
        <v>1.7493566566814649</v>
      </c>
      <c r="J10" s="35">
        <v>1.4562595803306004</v>
      </c>
      <c r="L10" s="35">
        <v>6</v>
      </c>
      <c r="M10" s="37" t="s">
        <v>18</v>
      </c>
      <c r="N10" s="39">
        <v>1.8984204072590911</v>
      </c>
      <c r="O10" s="39">
        <v>2.3371096509854508</v>
      </c>
      <c r="P10" s="40">
        <v>1.3224672500643209</v>
      </c>
      <c r="Q10" s="40">
        <v>0.99523268394695352</v>
      </c>
      <c r="R10" s="40">
        <v>1.1542798504412557</v>
      </c>
      <c r="S10" s="40">
        <v>1.078766219201333</v>
      </c>
      <c r="T10" s="39">
        <v>1.7493566566814649</v>
      </c>
      <c r="U10" s="39">
        <v>1.4562595803306004</v>
      </c>
    </row>
    <row r="11" spans="1:21" x14ac:dyDescent="0.35">
      <c r="A11" s="35">
        <v>7</v>
      </c>
      <c r="B11" s="37" t="s">
        <v>46</v>
      </c>
      <c r="C11" s="35">
        <v>4.7660495693809324</v>
      </c>
      <c r="D11" s="35">
        <v>5.1614178645484223</v>
      </c>
      <c r="E11" s="38">
        <v>0.87122016975568584</v>
      </c>
      <c r="F11" s="38">
        <v>0.71148639784142487</v>
      </c>
      <c r="G11" s="38">
        <v>0.41427512033959135</v>
      </c>
      <c r="H11" s="38">
        <v>0.39261316103826399</v>
      </c>
      <c r="I11" s="35">
        <v>0.87126067968726018</v>
      </c>
      <c r="J11" s="35">
        <v>0.94324305854194634</v>
      </c>
      <c r="L11" s="35">
        <v>7</v>
      </c>
      <c r="M11" s="37" t="s">
        <v>17</v>
      </c>
      <c r="N11" s="39">
        <v>4.7660495693809324</v>
      </c>
      <c r="O11" s="39">
        <v>5.1614178645484223</v>
      </c>
      <c r="P11" s="40">
        <v>0.87122016975568584</v>
      </c>
      <c r="Q11" s="40">
        <v>0.71148639784142487</v>
      </c>
      <c r="R11" s="40">
        <v>0.41427512033959135</v>
      </c>
      <c r="S11" s="40">
        <v>0.39261316103826399</v>
      </c>
      <c r="T11" s="39">
        <v>0.87126067968726018</v>
      </c>
      <c r="U11" s="39">
        <v>0.94324305854194634</v>
      </c>
    </row>
  </sheetData>
  <mergeCells count="10">
    <mergeCell ref="A3:B3"/>
    <mergeCell ref="C3:D3"/>
    <mergeCell ref="E3:F3"/>
    <mergeCell ref="G3:H3"/>
    <mergeCell ref="I3:J3"/>
    <mergeCell ref="L3:M3"/>
    <mergeCell ref="N3:O3"/>
    <mergeCell ref="P3:Q3"/>
    <mergeCell ref="R3:S3"/>
    <mergeCell ref="T3:U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B815C-49FA-4165-9587-848060B65781}">
  <dimension ref="A1:O23"/>
  <sheetViews>
    <sheetView workbookViewId="0">
      <selection activeCell="E7" sqref="E7"/>
    </sheetView>
  </sheetViews>
  <sheetFormatPr defaultRowHeight="14.5" x14ac:dyDescent="0.35"/>
  <cols>
    <col min="1" max="1" width="11.7265625" customWidth="1"/>
    <col min="3" max="3" width="9.90625" customWidth="1"/>
    <col min="5" max="5" width="10.81640625" customWidth="1"/>
    <col min="9" max="9" width="11" customWidth="1"/>
    <col min="10" max="10" width="14.90625" customWidth="1"/>
    <col min="11" max="11" width="16.54296875" customWidth="1"/>
    <col min="12" max="12" width="17.26953125" customWidth="1"/>
    <col min="13" max="13" width="22.26953125" customWidth="1"/>
    <col min="14" max="14" width="12.90625" customWidth="1"/>
    <col min="15" max="15" width="14.81640625" customWidth="1"/>
  </cols>
  <sheetData>
    <row r="1" spans="1:15" x14ac:dyDescent="0.35">
      <c r="A1" s="11" t="s">
        <v>41</v>
      </c>
      <c r="B1" s="11" t="s">
        <v>13</v>
      </c>
      <c r="C1" s="11" t="s">
        <v>34</v>
      </c>
      <c r="D1" s="11" t="s">
        <v>14</v>
      </c>
      <c r="E1" s="11" t="s">
        <v>37</v>
      </c>
      <c r="F1" s="11" t="s">
        <v>15</v>
      </c>
      <c r="G1" s="11" t="s">
        <v>36</v>
      </c>
      <c r="H1" s="11" t="s">
        <v>19</v>
      </c>
      <c r="I1" s="11" t="s">
        <v>35</v>
      </c>
      <c r="J1" s="11" t="s">
        <v>16</v>
      </c>
      <c r="K1" s="11" t="s">
        <v>38</v>
      </c>
      <c r="L1" s="11" t="s">
        <v>18</v>
      </c>
      <c r="M1" s="11" t="s">
        <v>39</v>
      </c>
      <c r="N1" s="11" t="s">
        <v>17</v>
      </c>
      <c r="O1" s="11" t="s">
        <v>40</v>
      </c>
    </row>
    <row r="2" spans="1:15" x14ac:dyDescent="0.35">
      <c r="A2">
        <f>60*17</f>
        <v>1020</v>
      </c>
      <c r="B2" s="12">
        <v>19.374521231241001</v>
      </c>
      <c r="C2">
        <v>22.981425532407005</v>
      </c>
      <c r="D2" s="12">
        <v>31.393377440040005</v>
      </c>
      <c r="E2">
        <v>30.695148606640704</v>
      </c>
      <c r="F2" s="12">
        <v>64.326687003495408</v>
      </c>
      <c r="G2">
        <v>65.225202955690051</v>
      </c>
      <c r="H2" s="12">
        <v>21.735501564330264</v>
      </c>
      <c r="I2">
        <v>22.74772429718633</v>
      </c>
      <c r="J2" s="12">
        <v>97.01163902453618</v>
      </c>
      <c r="K2">
        <v>89.575959880283847</v>
      </c>
      <c r="L2" s="12">
        <v>36.780986486262449</v>
      </c>
      <c r="M2">
        <v>45.280380552755865</v>
      </c>
      <c r="N2" s="12">
        <v>92.339928571117909</v>
      </c>
      <c r="O2">
        <v>100</v>
      </c>
    </row>
    <row r="3" spans="1:15" x14ac:dyDescent="0.35">
      <c r="A3">
        <f>60*22</f>
        <v>1320</v>
      </c>
      <c r="B3" s="12">
        <v>19.374521231241001</v>
      </c>
      <c r="C3" s="12">
        <v>18.525691896744448</v>
      </c>
      <c r="D3" s="12">
        <v>29.797394613295243</v>
      </c>
      <c r="E3" s="12">
        <v>28.191274094119507</v>
      </c>
      <c r="F3" s="12">
        <v>10.258386692531843</v>
      </c>
      <c r="G3" s="12">
        <v>8.6309010482695925</v>
      </c>
      <c r="H3" s="12">
        <v>16.953662780869251</v>
      </c>
      <c r="I3" s="12">
        <v>14.507537592201134</v>
      </c>
      <c r="J3" s="12">
        <v>21.472168188815953</v>
      </c>
      <c r="K3" s="12">
        <v>15.289698266208092</v>
      </c>
      <c r="L3" s="12">
        <v>25.622169813992087</v>
      </c>
      <c r="M3" s="12">
        <v>19.282156765155214</v>
      </c>
      <c r="N3" s="12">
        <v>16.879473676016925</v>
      </c>
      <c r="O3" s="12">
        <v>13.784708320717868</v>
      </c>
    </row>
    <row r="4" spans="1:15" x14ac:dyDescent="0.35">
      <c r="A4">
        <f>60*41</f>
        <v>2460</v>
      </c>
      <c r="B4" s="12">
        <v>19.374521231241001</v>
      </c>
      <c r="C4" s="12">
        <v>18.446325294454624</v>
      </c>
      <c r="D4" s="12">
        <v>16.388380638645543</v>
      </c>
      <c r="E4" s="12">
        <v>14.720454545547629</v>
      </c>
      <c r="F4" s="12">
        <v>7.3688702137774733</v>
      </c>
      <c r="G4" s="12">
        <v>6.9776956452191685</v>
      </c>
      <c r="H4" s="12">
        <v>10.308796502455232</v>
      </c>
      <c r="I4" s="12">
        <v>10.779608279025455</v>
      </c>
      <c r="J4" s="12">
        <v>16.75613336733705</v>
      </c>
      <c r="K4" s="12">
        <v>19.90475133406629</v>
      </c>
      <c r="L4" s="12">
        <v>22.363619469167794</v>
      </c>
      <c r="M4" s="12">
        <v>20.900579017461808</v>
      </c>
      <c r="N4" s="12">
        <v>8.0263821145943339</v>
      </c>
      <c r="O4" s="12">
        <v>7.6066920242004876</v>
      </c>
    </row>
    <row r="5" spans="1:15" x14ac:dyDescent="0.35">
      <c r="A5">
        <f>60*48</f>
        <v>2880</v>
      </c>
      <c r="B5" s="12">
        <v>19.374521231241001</v>
      </c>
      <c r="C5" s="12">
        <v>17.868145058730075</v>
      </c>
      <c r="D5" s="12">
        <v>25.363752623529784</v>
      </c>
      <c r="E5" s="12">
        <v>20.003049858925181</v>
      </c>
      <c r="F5" s="12">
        <v>10.797944266107564</v>
      </c>
      <c r="G5" s="12">
        <v>9.9784836388038123</v>
      </c>
      <c r="H5" s="12">
        <v>17.602734746394344</v>
      </c>
      <c r="I5" s="12">
        <v>14.879465672400011</v>
      </c>
      <c r="J5" s="12">
        <v>26.06272533438219</v>
      </c>
      <c r="K5" s="12">
        <v>22.01215964504896</v>
      </c>
      <c r="L5" s="12">
        <v>33.892947685887819</v>
      </c>
      <c r="M5" s="12">
        <v>28.214332157313329</v>
      </c>
      <c r="N5" s="12">
        <v>16.880258536546286</v>
      </c>
      <c r="O5" s="12">
        <v>18.274882663941639</v>
      </c>
    </row>
    <row r="6" spans="1:15" x14ac:dyDescent="0.3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3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35">
      <c r="B8" s="12"/>
    </row>
    <row r="9" spans="1:15" x14ac:dyDescent="0.35">
      <c r="B9" s="12"/>
      <c r="C9">
        <v>1</v>
      </c>
      <c r="D9">
        <v>1.1861674029575475</v>
      </c>
      <c r="E9" s="15">
        <v>1</v>
      </c>
      <c r="F9" s="15">
        <v>0.9561883710897674</v>
      </c>
      <c r="G9" s="15">
        <v>1</v>
      </c>
      <c r="H9" s="15">
        <v>0.9520919291006954</v>
      </c>
      <c r="I9">
        <v>1</v>
      </c>
      <c r="J9">
        <v>0.92224963112472036</v>
      </c>
    </row>
    <row r="10" spans="1:15" x14ac:dyDescent="0.35">
      <c r="C10">
        <v>1.6203433914753391</v>
      </c>
      <c r="D10">
        <v>1.5843048837328395</v>
      </c>
      <c r="E10" s="15">
        <v>1.53796804874061</v>
      </c>
      <c r="F10" s="15">
        <v>1.4550694573376957</v>
      </c>
      <c r="G10" s="15">
        <v>0.84587280599324599</v>
      </c>
      <c r="H10" s="15">
        <v>0.75978417065662562</v>
      </c>
      <c r="I10">
        <v>1.3091292590307355</v>
      </c>
      <c r="J10">
        <v>1.0324409888730923</v>
      </c>
    </row>
    <row r="11" spans="1:15" x14ac:dyDescent="0.35">
      <c r="C11">
        <v>3.3201691146705601</v>
      </c>
      <c r="D11">
        <v>3.3665452775429516</v>
      </c>
      <c r="E11" s="15">
        <v>0.52947820336279661</v>
      </c>
      <c r="F11" s="15">
        <v>0.44547686857688384</v>
      </c>
      <c r="G11" s="15">
        <v>0.38033818362929805</v>
      </c>
      <c r="H11" s="15">
        <v>0.36014802956615949</v>
      </c>
      <c r="I11">
        <v>0.55732702435485781</v>
      </c>
      <c r="J11">
        <v>0.51503123714426147</v>
      </c>
    </row>
    <row r="12" spans="1:15" x14ac:dyDescent="0.35">
      <c r="C12">
        <v>1.121860060690544</v>
      </c>
      <c r="D12">
        <v>1.1741051056531973</v>
      </c>
      <c r="E12" s="15">
        <v>0.8750493794670825</v>
      </c>
      <c r="F12" s="15">
        <v>0.74879463698994742</v>
      </c>
      <c r="G12" s="15">
        <v>0.5320800642976673</v>
      </c>
      <c r="H12" s="15">
        <v>0.5563806274419606</v>
      </c>
      <c r="I12">
        <v>0.90855069584947001</v>
      </c>
      <c r="J12">
        <v>0.76799139936460425</v>
      </c>
    </row>
    <row r="13" spans="1:15" x14ac:dyDescent="0.35">
      <c r="C13">
        <v>5.0071760673036394</v>
      </c>
      <c r="D13">
        <v>4.6233895956016982</v>
      </c>
      <c r="E13" s="15">
        <v>1.10826832480343</v>
      </c>
      <c r="F13" s="15">
        <v>0.78916521774761483</v>
      </c>
      <c r="G13" s="15">
        <v>0.86485406102929363</v>
      </c>
      <c r="H13" s="15">
        <v>1.027367391250438</v>
      </c>
      <c r="I13">
        <v>1.3452061613969899</v>
      </c>
      <c r="J13">
        <v>1.1361395402924757</v>
      </c>
    </row>
    <row r="14" spans="1:15" x14ac:dyDescent="0.35">
      <c r="C14">
        <v>1.8984204072590911</v>
      </c>
      <c r="D14">
        <v>2.3371096509854508</v>
      </c>
      <c r="E14" s="15">
        <v>1.3224672500643209</v>
      </c>
      <c r="F14" s="15">
        <v>0.99523268394695352</v>
      </c>
      <c r="G14" s="15">
        <v>1.1542798504412557</v>
      </c>
      <c r="H14" s="15">
        <v>1.078766219201333</v>
      </c>
      <c r="I14">
        <v>1.7493566566814649</v>
      </c>
      <c r="J14">
        <v>1.4562595803306004</v>
      </c>
    </row>
    <row r="15" spans="1:15" x14ac:dyDescent="0.35">
      <c r="C15">
        <v>4.7660495693809324</v>
      </c>
      <c r="D15">
        <v>5.1614178645484223</v>
      </c>
      <c r="E15" s="15">
        <v>0.87122016975568584</v>
      </c>
      <c r="F15" s="15">
        <v>0.71148639784142487</v>
      </c>
      <c r="G15" s="15">
        <v>0.41427512033959135</v>
      </c>
      <c r="H15" s="15">
        <v>0.39261316103826399</v>
      </c>
      <c r="I15">
        <v>0.87126067968726018</v>
      </c>
      <c r="J15">
        <v>0.94324305854194634</v>
      </c>
    </row>
    <row r="17" spans="1:10" x14ac:dyDescent="0.35">
      <c r="A17">
        <f>100/MAX(C9:J15)</f>
        <v>19.374521231241001</v>
      </c>
      <c r="C17">
        <f>C9*$A$17</f>
        <v>19.374521231241001</v>
      </c>
      <c r="D17">
        <f t="shared" ref="D17:J17" si="0">D9*$A$17</f>
        <v>22.981425532407005</v>
      </c>
      <c r="E17">
        <f t="shared" si="0"/>
        <v>19.374521231241001</v>
      </c>
      <c r="F17">
        <f t="shared" si="0"/>
        <v>18.525691896744448</v>
      </c>
      <c r="G17">
        <f t="shared" si="0"/>
        <v>19.374521231241001</v>
      </c>
      <c r="H17">
        <f t="shared" si="0"/>
        <v>18.446325294454624</v>
      </c>
      <c r="I17">
        <f t="shared" si="0"/>
        <v>19.374521231241001</v>
      </c>
      <c r="J17">
        <f t="shared" si="0"/>
        <v>17.868145058730075</v>
      </c>
    </row>
    <row r="18" spans="1:10" x14ac:dyDescent="0.35">
      <c r="C18">
        <f t="shared" ref="C18:J18" si="1">C10*$A$17</f>
        <v>31.393377440040005</v>
      </c>
      <c r="D18">
        <f t="shared" si="1"/>
        <v>30.695148606640704</v>
      </c>
      <c r="E18">
        <f t="shared" si="1"/>
        <v>29.797394613295243</v>
      </c>
      <c r="F18">
        <f t="shared" si="1"/>
        <v>28.191274094119507</v>
      </c>
      <c r="G18">
        <f t="shared" si="1"/>
        <v>16.388380638645543</v>
      </c>
      <c r="H18">
        <f t="shared" si="1"/>
        <v>14.720454545547629</v>
      </c>
      <c r="I18">
        <f t="shared" si="1"/>
        <v>25.363752623529784</v>
      </c>
      <c r="J18">
        <f t="shared" si="1"/>
        <v>20.003049858925181</v>
      </c>
    </row>
    <row r="19" spans="1:10" x14ac:dyDescent="0.35">
      <c r="C19">
        <f t="shared" ref="C19:J19" si="2">C11*$A$17</f>
        <v>64.326687003495408</v>
      </c>
      <c r="D19">
        <f t="shared" si="2"/>
        <v>65.225202955690051</v>
      </c>
      <c r="E19">
        <f t="shared" si="2"/>
        <v>10.258386692531843</v>
      </c>
      <c r="F19">
        <f t="shared" si="2"/>
        <v>8.6309010482695925</v>
      </c>
      <c r="G19">
        <f t="shared" si="2"/>
        <v>7.3688702137774733</v>
      </c>
      <c r="H19">
        <f t="shared" si="2"/>
        <v>6.9776956452191685</v>
      </c>
      <c r="I19">
        <f t="shared" si="2"/>
        <v>10.797944266107564</v>
      </c>
      <c r="J19">
        <f t="shared" si="2"/>
        <v>9.9784836388038123</v>
      </c>
    </row>
    <row r="20" spans="1:10" x14ac:dyDescent="0.35">
      <c r="C20">
        <f t="shared" ref="C20:J20" si="3">C12*$A$17</f>
        <v>21.735501564330264</v>
      </c>
      <c r="D20">
        <f t="shared" si="3"/>
        <v>22.74772429718633</v>
      </c>
      <c r="E20">
        <f t="shared" si="3"/>
        <v>16.953662780869251</v>
      </c>
      <c r="F20">
        <f t="shared" si="3"/>
        <v>14.507537592201134</v>
      </c>
      <c r="G20">
        <f t="shared" si="3"/>
        <v>10.308796502455232</v>
      </c>
      <c r="H20">
        <f t="shared" si="3"/>
        <v>10.779608279025455</v>
      </c>
      <c r="I20">
        <f t="shared" si="3"/>
        <v>17.602734746394344</v>
      </c>
      <c r="J20">
        <f t="shared" si="3"/>
        <v>14.879465672400011</v>
      </c>
    </row>
    <row r="21" spans="1:10" x14ac:dyDescent="0.35">
      <c r="C21">
        <f t="shared" ref="C21:J21" si="4">C13*$A$17</f>
        <v>97.01163902453618</v>
      </c>
      <c r="D21">
        <f t="shared" si="4"/>
        <v>89.575959880283847</v>
      </c>
      <c r="E21">
        <f t="shared" si="4"/>
        <v>21.472168188815953</v>
      </c>
      <c r="F21">
        <f t="shared" si="4"/>
        <v>15.289698266208092</v>
      </c>
      <c r="G21">
        <f t="shared" si="4"/>
        <v>16.75613336733705</v>
      </c>
      <c r="H21">
        <f t="shared" si="4"/>
        <v>19.90475133406629</v>
      </c>
      <c r="I21">
        <f t="shared" si="4"/>
        <v>26.06272533438219</v>
      </c>
      <c r="J21">
        <f t="shared" si="4"/>
        <v>22.01215964504896</v>
      </c>
    </row>
    <row r="22" spans="1:10" x14ac:dyDescent="0.35">
      <c r="C22">
        <f t="shared" ref="C22:J22" si="5">C14*$A$17</f>
        <v>36.780986486262449</v>
      </c>
      <c r="D22">
        <f t="shared" si="5"/>
        <v>45.280380552755865</v>
      </c>
      <c r="E22">
        <f t="shared" si="5"/>
        <v>25.622169813992087</v>
      </c>
      <c r="F22">
        <f t="shared" si="5"/>
        <v>19.282156765155214</v>
      </c>
      <c r="G22">
        <f t="shared" si="5"/>
        <v>22.363619469167794</v>
      </c>
      <c r="H22">
        <f t="shared" si="5"/>
        <v>20.900579017461808</v>
      </c>
      <c r="I22">
        <f t="shared" si="5"/>
        <v>33.892947685887819</v>
      </c>
      <c r="J22">
        <f t="shared" si="5"/>
        <v>28.214332157313329</v>
      </c>
    </row>
    <row r="23" spans="1:10" x14ac:dyDescent="0.35">
      <c r="C23">
        <f>C15*$A$17</f>
        <v>92.339928571117909</v>
      </c>
      <c r="D23">
        <f t="shared" ref="D23:J23" si="6">D15*$A$17</f>
        <v>100</v>
      </c>
      <c r="E23">
        <f t="shared" si="6"/>
        <v>16.879473676016925</v>
      </c>
      <c r="F23">
        <f t="shared" si="6"/>
        <v>13.784708320717868</v>
      </c>
      <c r="G23">
        <f t="shared" si="6"/>
        <v>8.0263821145943339</v>
      </c>
      <c r="H23">
        <f t="shared" si="6"/>
        <v>7.6066920242004876</v>
      </c>
      <c r="I23">
        <f t="shared" si="6"/>
        <v>16.880258536546286</v>
      </c>
      <c r="J23">
        <f t="shared" si="6"/>
        <v>18.274882663941639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t=1</vt:lpstr>
      <vt:lpstr>t=2</vt:lpstr>
      <vt:lpstr>t=3</vt:lpstr>
      <vt:lpstr>t=4</vt:lpstr>
      <vt:lpstr>All results</vt:lpstr>
      <vt:lpstr>ANIMO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</dc:creator>
  <cp:lastModifiedBy>Janet</cp:lastModifiedBy>
  <dcterms:created xsi:type="dcterms:W3CDTF">2019-01-16T09:21:29Z</dcterms:created>
  <dcterms:modified xsi:type="dcterms:W3CDTF">2019-12-20T08:50:23Z</dcterms:modified>
</cp:coreProperties>
</file>